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sfcacuk.sharepoint.com/sites/MyDoc/InstitutionalGovernance/Annual returns/HE/Strategic Plan Forecast 2026/Call for Information/"/>
    </mc:Choice>
  </mc:AlternateContent>
  <xr:revisionPtr revIDLastSave="85" documentId="13_ncr:1_{1407E18C-A72E-4BAF-A49C-0FC49BB33297}" xr6:coauthVersionLast="47" xr6:coauthVersionMax="47" xr10:uidLastSave="{AC8CF3F3-0FAC-4F7A-9B9F-A6C66D23F547}"/>
  <bookViews>
    <workbookView xWindow="-98" yWindow="-98" windowWidth="21795" windowHeight="12975" activeTab="4" xr2:uid="{8A32BE8B-EDAF-4C68-BF88-ECEA4351B5EF}"/>
  </bookViews>
  <sheets>
    <sheet name="Declaration" sheetId="1" r:id="rId1"/>
    <sheet name="Assumptions" sheetId="8" r:id="rId2"/>
    <sheet name="Pension Assumptions" sheetId="10" r:id="rId3"/>
    <sheet name="SOCIE" sheetId="2" r:id="rId4"/>
    <sheet name="International Student Data" sheetId="13" r:id="rId5"/>
    <sheet name="Income" sheetId="4" r:id="rId6"/>
    <sheet name="Expenditure" sheetId="5" r:id="rId7"/>
    <sheet name="Cashflow" sheetId="9" r:id="rId8"/>
    <sheet name="Balance sheet" sheetId="6" r:id="rId9"/>
    <sheet name="BS Additional info" sheetId="3" r:id="rId10"/>
    <sheet name="Borrowing covenants" sheetId="12" r:id="rId11"/>
    <sheet name="EBITDA" sheetId="14" r:id="rId12"/>
    <sheet name="SOCIE Additional Info" sheetId="15" r:id="rId13"/>
    <sheet name="Summary" sheetId="7" r:id="rId14"/>
  </sheets>
  <definedNames>
    <definedName name="_xlnm.Print_Area" localSheetId="1">Assumptions!$A$1:$G$27</definedName>
    <definedName name="_xlnm.Print_Area" localSheetId="8">'Balance sheet'!$A$1:$O$63</definedName>
    <definedName name="_xlnm.Print_Area" localSheetId="9">'BS Additional info'!$B$1:$L$55</definedName>
    <definedName name="_xlnm.Print_Area" localSheetId="7">Cashflow!$A$1:$T$72</definedName>
    <definedName name="_xlnm.Print_Area" localSheetId="0">Declaration!$B$1:$N$21</definedName>
    <definedName name="_xlnm.Print_Area" localSheetId="6">Expenditure!$A$1:$O$55</definedName>
    <definedName name="_xlnm.Print_Area" localSheetId="5">Income!$A$1:$O$58</definedName>
    <definedName name="_xlnm.Print_Area" localSheetId="2">'Pension Assumptions'!$A$1:$H$8</definedName>
    <definedName name="_xlnm.Print_Area" localSheetId="3">SOCIE!$A$1:$O$48</definedName>
    <definedName name="_xlnm.Print_Area" localSheetId="13">Summary!$A$2:$G$44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4" l="1"/>
  <c r="C48" i="2"/>
  <c r="I44" i="2"/>
  <c r="C13" i="14"/>
  <c r="E32" i="3"/>
  <c r="F32" i="3"/>
  <c r="D32" i="3"/>
  <c r="C32" i="3"/>
  <c r="C11" i="15"/>
  <c r="F7" i="14"/>
  <c r="E7" i="14"/>
  <c r="D7" i="14"/>
  <c r="C7" i="14"/>
  <c r="F10" i="14"/>
  <c r="E10" i="14"/>
  <c r="D10" i="14"/>
  <c r="C10" i="14"/>
  <c r="F9" i="14"/>
  <c r="E9" i="14"/>
  <c r="D9" i="14"/>
  <c r="C9" i="14"/>
  <c r="E13" i="14"/>
  <c r="F13" i="14"/>
  <c r="D13" i="14"/>
  <c r="C14" i="14"/>
  <c r="C8" i="14"/>
  <c r="C6" i="14"/>
  <c r="D14" i="14"/>
  <c r="E14" i="14"/>
  <c r="F14" i="14"/>
  <c r="E6" i="14"/>
  <c r="F6" i="14"/>
  <c r="D6" i="14"/>
  <c r="E8" i="14"/>
  <c r="F8" i="14"/>
  <c r="D8" i="14"/>
  <c r="D55" i="3"/>
  <c r="E55" i="3"/>
  <c r="F55" i="3"/>
  <c r="C55" i="3"/>
  <c r="D11" i="15"/>
  <c r="E11" i="15"/>
  <c r="F11" i="15"/>
  <c r="F63" i="6"/>
  <c r="G63" i="6"/>
  <c r="H63" i="6"/>
  <c r="I63" i="6"/>
  <c r="F5" i="14"/>
  <c r="F16" i="14" s="1"/>
  <c r="E5" i="14"/>
  <c r="E16" i="14" s="1"/>
  <c r="E3" i="14"/>
  <c r="D3" i="14"/>
  <c r="C3" i="14"/>
  <c r="D11" i="3" l="1"/>
  <c r="D12" i="3" s="1"/>
  <c r="E11" i="3"/>
  <c r="E12" i="3" s="1"/>
  <c r="F11" i="3"/>
  <c r="F12" i="3" s="1"/>
  <c r="C11" i="3"/>
  <c r="C12" i="3" s="1"/>
  <c r="D23" i="3"/>
  <c r="D24" i="3" s="1"/>
  <c r="E23" i="3"/>
  <c r="E24" i="3" s="1"/>
  <c r="F23" i="3"/>
  <c r="F24" i="3" s="1"/>
  <c r="C23" i="3"/>
  <c r="C24" i="3" s="1"/>
  <c r="F2" i="13"/>
  <c r="C2" i="13"/>
  <c r="E49" i="7" l="1"/>
  <c r="F49" i="7"/>
  <c r="E36" i="7"/>
  <c r="F36" i="7"/>
  <c r="D36" i="7"/>
  <c r="C36" i="7"/>
  <c r="F13" i="13"/>
  <c r="E13" i="13"/>
  <c r="C13" i="13"/>
  <c r="B13" i="13"/>
  <c r="H1" i="10"/>
  <c r="G1" i="10"/>
  <c r="F1" i="10"/>
  <c r="C44" i="3"/>
  <c r="C54" i="3"/>
  <c r="C56" i="3" l="1"/>
  <c r="K33" i="2"/>
  <c r="J33" i="2"/>
  <c r="I33" i="2"/>
  <c r="I70" i="9"/>
  <c r="H70" i="9"/>
  <c r="I68" i="9" s="1"/>
  <c r="G70" i="9"/>
  <c r="H68" i="9" s="1"/>
  <c r="E70" i="9"/>
  <c r="G68" i="9" s="1"/>
  <c r="H52" i="9"/>
  <c r="I52" i="9"/>
  <c r="G52" i="9"/>
  <c r="E52" i="9"/>
  <c r="H64" i="9"/>
  <c r="I64" i="9"/>
  <c r="G64" i="9"/>
  <c r="E64" i="9"/>
  <c r="E41" i="7"/>
  <c r="F41" i="7"/>
  <c r="D41" i="7"/>
  <c r="C41" i="7"/>
  <c r="E8" i="10"/>
  <c r="C8" i="10"/>
  <c r="F35" i="7" l="1"/>
  <c r="J34" i="3"/>
  <c r="J33" i="3"/>
  <c r="J32" i="3"/>
  <c r="J27" i="3"/>
  <c r="J26" i="3"/>
  <c r="J22" i="3"/>
  <c r="J21" i="3"/>
  <c r="J10" i="3"/>
  <c r="J9" i="3"/>
  <c r="J4" i="3"/>
  <c r="J38" i="3" s="1"/>
  <c r="F54" i="3"/>
  <c r="F44" i="3"/>
  <c r="F35" i="3"/>
  <c r="F19" i="3"/>
  <c r="F7" i="3"/>
  <c r="M62" i="6"/>
  <c r="M60" i="6"/>
  <c r="M58" i="6"/>
  <c r="M57" i="6"/>
  <c r="M56" i="6"/>
  <c r="M55" i="6"/>
  <c r="M50" i="6"/>
  <c r="M49" i="6"/>
  <c r="M46" i="6"/>
  <c r="M45" i="6"/>
  <c r="M44" i="6"/>
  <c r="M43" i="6"/>
  <c r="M42" i="6"/>
  <c r="M41" i="6"/>
  <c r="M36" i="6"/>
  <c r="M33" i="6"/>
  <c r="M31" i="6"/>
  <c r="M30" i="6"/>
  <c r="M29" i="6"/>
  <c r="M28" i="6"/>
  <c r="M27" i="6"/>
  <c r="M26" i="6"/>
  <c r="M25" i="6"/>
  <c r="M24" i="6"/>
  <c r="M23" i="6"/>
  <c r="M19" i="6"/>
  <c r="M18" i="6"/>
  <c r="M17" i="6"/>
  <c r="M16" i="6"/>
  <c r="M13" i="6"/>
  <c r="M12" i="6"/>
  <c r="M11" i="6"/>
  <c r="M10" i="6"/>
  <c r="M9" i="6"/>
  <c r="M8" i="6"/>
  <c r="M7" i="6"/>
  <c r="M6" i="6"/>
  <c r="M3" i="6"/>
  <c r="I62" i="6"/>
  <c r="I51" i="6"/>
  <c r="I47" i="6"/>
  <c r="I34" i="6"/>
  <c r="I21" i="6"/>
  <c r="I14" i="6"/>
  <c r="I39" i="6" s="1"/>
  <c r="I53" i="6" s="1"/>
  <c r="M70" i="9"/>
  <c r="M68" i="9"/>
  <c r="M64" i="9"/>
  <c r="M61" i="9"/>
  <c r="M60" i="9"/>
  <c r="M59" i="9"/>
  <c r="M58" i="9"/>
  <c r="M57" i="9"/>
  <c r="M56" i="9"/>
  <c r="M55" i="9"/>
  <c r="M52" i="9"/>
  <c r="M50" i="9"/>
  <c r="M49" i="9"/>
  <c r="M48" i="9"/>
  <c r="M47" i="9"/>
  <c r="M46" i="9"/>
  <c r="M45" i="9"/>
  <c r="M44" i="9"/>
  <c r="M43" i="9"/>
  <c r="M42" i="9"/>
  <c r="M41" i="9"/>
  <c r="M31" i="9"/>
  <c r="M30" i="9"/>
  <c r="M29" i="9"/>
  <c r="M28" i="9"/>
  <c r="M27" i="9"/>
  <c r="M26" i="9"/>
  <c r="M24" i="9"/>
  <c r="M23" i="9"/>
  <c r="M22" i="9"/>
  <c r="M21" i="9"/>
  <c r="M20" i="9"/>
  <c r="M19" i="9"/>
  <c r="M18" i="9"/>
  <c r="M17" i="9"/>
  <c r="M16" i="9"/>
  <c r="M15" i="9"/>
  <c r="M14" i="9"/>
  <c r="M13" i="9"/>
  <c r="M12" i="9"/>
  <c r="M11" i="9"/>
  <c r="M3" i="9"/>
  <c r="I72" i="9"/>
  <c r="I32" i="9"/>
  <c r="I3" i="9"/>
  <c r="G21" i="2"/>
  <c r="I10" i="9" s="1"/>
  <c r="I25" i="9" s="1"/>
  <c r="G19" i="2"/>
  <c r="M53" i="5"/>
  <c r="M52" i="5"/>
  <c r="M51" i="5"/>
  <c r="M49" i="5"/>
  <c r="M46" i="5"/>
  <c r="M45" i="5"/>
  <c r="M44" i="5"/>
  <c r="M43" i="5"/>
  <c r="M42" i="5"/>
  <c r="M41" i="5"/>
  <c r="M40" i="5"/>
  <c r="M38" i="5"/>
  <c r="M37" i="5"/>
  <c r="M36" i="5"/>
  <c r="M35" i="5"/>
  <c r="M34" i="5"/>
  <c r="M31" i="5"/>
  <c r="M27" i="5"/>
  <c r="M25" i="5"/>
  <c r="M19" i="5"/>
  <c r="M18" i="5"/>
  <c r="M14" i="5"/>
  <c r="M13" i="5"/>
  <c r="M12" i="5"/>
  <c r="M11" i="5"/>
  <c r="M10" i="5"/>
  <c r="M9" i="5"/>
  <c r="M8" i="5"/>
  <c r="M7" i="5"/>
  <c r="M6" i="5"/>
  <c r="M3" i="5"/>
  <c r="I54" i="5"/>
  <c r="G22" i="2" s="1"/>
  <c r="I39" i="5"/>
  <c r="I47" i="5" s="1"/>
  <c r="G20" i="2" s="1"/>
  <c r="I28" i="5"/>
  <c r="I15" i="5"/>
  <c r="M55" i="4"/>
  <c r="M54" i="4"/>
  <c r="M53" i="4"/>
  <c r="M49" i="4"/>
  <c r="M48" i="4"/>
  <c r="M47" i="4"/>
  <c r="M46" i="4"/>
  <c r="M43" i="4"/>
  <c r="M42" i="4"/>
  <c r="M41" i="4"/>
  <c r="M40" i="4"/>
  <c r="M39" i="4"/>
  <c r="M38" i="4"/>
  <c r="M37" i="4"/>
  <c r="M36" i="4"/>
  <c r="M35" i="4"/>
  <c r="M32" i="4"/>
  <c r="M31" i="4"/>
  <c r="M30" i="4"/>
  <c r="M29" i="4"/>
  <c r="M28" i="4"/>
  <c r="M27" i="4"/>
  <c r="M26" i="4"/>
  <c r="M23" i="4"/>
  <c r="M22" i="4"/>
  <c r="M21" i="4"/>
  <c r="M20" i="4"/>
  <c r="M19" i="4"/>
  <c r="M18" i="4"/>
  <c r="M17" i="4"/>
  <c r="M16" i="4"/>
  <c r="M13" i="4"/>
  <c r="M12" i="4"/>
  <c r="M11" i="4"/>
  <c r="M10" i="4"/>
  <c r="M9" i="4"/>
  <c r="M8" i="4"/>
  <c r="M7" i="4"/>
  <c r="M6" i="4"/>
  <c r="M5" i="4"/>
  <c r="M2" i="4"/>
  <c r="I56" i="4"/>
  <c r="G12" i="2" s="1"/>
  <c r="I50" i="4"/>
  <c r="G11" i="2" s="1"/>
  <c r="I44" i="4"/>
  <c r="G10" i="2" s="1"/>
  <c r="I33" i="4"/>
  <c r="G9" i="2" s="1"/>
  <c r="I24" i="4"/>
  <c r="G8" i="2" s="1"/>
  <c r="I14" i="4"/>
  <c r="G7" i="2" s="1"/>
  <c r="I2" i="4"/>
  <c r="I3" i="6" s="1"/>
  <c r="K46" i="2"/>
  <c r="K45" i="2"/>
  <c r="K44" i="2"/>
  <c r="K43" i="2"/>
  <c r="K39" i="2"/>
  <c r="K35" i="2"/>
  <c r="K34" i="2"/>
  <c r="K32" i="2"/>
  <c r="K31" i="2"/>
  <c r="G18" i="2" l="1"/>
  <c r="I29" i="5"/>
  <c r="F56" i="3"/>
  <c r="G13" i="2"/>
  <c r="I38" i="6"/>
  <c r="F34" i="7"/>
  <c r="F2" i="7"/>
  <c r="I3" i="5"/>
  <c r="F4" i="3"/>
  <c r="F38" i="3" s="1"/>
  <c r="F6" i="7"/>
  <c r="G25" i="2"/>
  <c r="K21" i="9"/>
  <c r="L21" i="9"/>
  <c r="F37" i="7" l="1"/>
  <c r="F50" i="7"/>
  <c r="F11" i="7"/>
  <c r="F42" i="7"/>
  <c r="F43" i="7"/>
  <c r="F10" i="7"/>
  <c r="F9" i="7"/>
  <c r="F7" i="7"/>
  <c r="F8" i="7" s="1"/>
  <c r="F12" i="7"/>
  <c r="F13" i="7"/>
  <c r="F14" i="7"/>
  <c r="F18" i="7"/>
  <c r="G28" i="2"/>
  <c r="B1" i="12"/>
  <c r="F19" i="7" l="1"/>
  <c r="F22" i="7"/>
  <c r="F21" i="7"/>
  <c r="G37" i="2"/>
  <c r="F29" i="7"/>
  <c r="F25" i="7"/>
  <c r="F24" i="7"/>
  <c r="F23" i="7"/>
  <c r="F20" i="7"/>
  <c r="G41" i="2"/>
  <c r="F28" i="7"/>
  <c r="B1" i="8"/>
  <c r="F30" i="7" l="1"/>
  <c r="G48" i="2"/>
  <c r="I7" i="9"/>
  <c r="I38" i="9" s="1"/>
  <c r="E35" i="7"/>
  <c r="D35" i="7"/>
  <c r="F31" i="7" l="1"/>
  <c r="F14" i="15"/>
  <c r="F26" i="15" s="1"/>
  <c r="I66" i="9"/>
  <c r="I73" i="9" s="1"/>
  <c r="I34" i="9"/>
  <c r="C35" i="7"/>
  <c r="J44" i="2"/>
  <c r="I45" i="2"/>
  <c r="J45" i="2"/>
  <c r="I46" i="2"/>
  <c r="J46" i="2"/>
  <c r="I34" i="2"/>
  <c r="J34" i="2"/>
  <c r="K13" i="6"/>
  <c r="K36" i="6"/>
  <c r="L36" i="6"/>
  <c r="K60" i="6"/>
  <c r="L60" i="6"/>
  <c r="K62" i="6"/>
  <c r="L62" i="6"/>
  <c r="K57" i="6"/>
  <c r="L57" i="6"/>
  <c r="K43" i="6"/>
  <c r="L43" i="6"/>
  <c r="K44" i="6"/>
  <c r="L44" i="6"/>
  <c r="K45" i="6"/>
  <c r="L45" i="6"/>
  <c r="K26" i="6"/>
  <c r="L26" i="6"/>
  <c r="K27" i="6"/>
  <c r="L27" i="6"/>
  <c r="K36" i="4"/>
  <c r="L36" i="4"/>
  <c r="K37" i="4"/>
  <c r="L37" i="4"/>
  <c r="K38" i="4"/>
  <c r="L38" i="4"/>
  <c r="K39" i="4"/>
  <c r="L39" i="4"/>
  <c r="K40" i="4"/>
  <c r="L40" i="4"/>
  <c r="K41" i="4"/>
  <c r="L41" i="4"/>
  <c r="K42" i="4"/>
  <c r="L42" i="4"/>
  <c r="K43" i="4"/>
  <c r="L43" i="4"/>
  <c r="K6" i="4"/>
  <c r="L6" i="4"/>
  <c r="K7" i="4"/>
  <c r="L7" i="4"/>
  <c r="K8" i="4"/>
  <c r="L8" i="4"/>
  <c r="K9" i="4"/>
  <c r="L9" i="4"/>
  <c r="K10" i="4"/>
  <c r="L10" i="4"/>
  <c r="K11" i="4"/>
  <c r="L11" i="4"/>
  <c r="K12" i="4"/>
  <c r="L12" i="4"/>
  <c r="K13" i="4"/>
  <c r="L13" i="4"/>
  <c r="F44" i="7" l="1"/>
  <c r="L30" i="4"/>
  <c r="L21" i="4"/>
  <c r="K30" i="4"/>
  <c r="K21" i="4"/>
  <c r="F46" i="7" l="1"/>
  <c r="F38" i="7"/>
  <c r="F45" i="7"/>
  <c r="D8" i="10"/>
  <c r="K11" i="9" l="1"/>
  <c r="L11" i="9"/>
  <c r="K12" i="9"/>
  <c r="L12" i="9"/>
  <c r="K13" i="9"/>
  <c r="L13" i="9"/>
  <c r="K14" i="9"/>
  <c r="L14" i="9"/>
  <c r="K15" i="9"/>
  <c r="L15" i="9"/>
  <c r="K16" i="9"/>
  <c r="L16" i="9"/>
  <c r="K17" i="9"/>
  <c r="L17" i="9"/>
  <c r="K18" i="9"/>
  <c r="L18" i="9"/>
  <c r="K19" i="9"/>
  <c r="L19" i="9"/>
  <c r="K20" i="9"/>
  <c r="L20" i="9"/>
  <c r="K22" i="9"/>
  <c r="L22" i="9"/>
  <c r="K23" i="9"/>
  <c r="L23" i="9"/>
  <c r="K24" i="9"/>
  <c r="L24" i="9"/>
  <c r="K26" i="9"/>
  <c r="L26" i="9"/>
  <c r="K27" i="9"/>
  <c r="L27" i="9"/>
  <c r="K28" i="9"/>
  <c r="L28" i="9"/>
  <c r="K29" i="9"/>
  <c r="L29" i="9"/>
  <c r="K30" i="9"/>
  <c r="L30" i="9"/>
  <c r="K31" i="9"/>
  <c r="L31" i="9"/>
  <c r="K41" i="9"/>
  <c r="L41" i="9"/>
  <c r="K42" i="9"/>
  <c r="L42" i="9"/>
  <c r="K43" i="9"/>
  <c r="L43" i="9"/>
  <c r="K44" i="9"/>
  <c r="L44" i="9"/>
  <c r="K45" i="9"/>
  <c r="L45" i="9"/>
  <c r="K46" i="9"/>
  <c r="L46" i="9"/>
  <c r="K47" i="9"/>
  <c r="L47" i="9"/>
  <c r="K48" i="9"/>
  <c r="L48" i="9"/>
  <c r="K49" i="9"/>
  <c r="L49" i="9"/>
  <c r="K50" i="9"/>
  <c r="L50" i="9"/>
  <c r="K55" i="9"/>
  <c r="L55" i="9"/>
  <c r="K56" i="9"/>
  <c r="L56" i="9"/>
  <c r="K57" i="9"/>
  <c r="L57" i="9"/>
  <c r="K58" i="9"/>
  <c r="L58" i="9"/>
  <c r="K59" i="9"/>
  <c r="L59" i="9"/>
  <c r="K60" i="9"/>
  <c r="L60" i="9"/>
  <c r="K61" i="9"/>
  <c r="L61" i="9"/>
  <c r="L70" i="9" l="1"/>
  <c r="K70" i="9"/>
  <c r="L68" i="9"/>
  <c r="K68" i="9"/>
  <c r="L3" i="9"/>
  <c r="K3" i="9"/>
  <c r="H72" i="9"/>
  <c r="G72" i="9"/>
  <c r="E72" i="9"/>
  <c r="H32" i="9"/>
  <c r="M32" i="9" s="1"/>
  <c r="H3" i="9"/>
  <c r="G3" i="9"/>
  <c r="E3" i="9"/>
  <c r="A2" i="9"/>
  <c r="L64" i="9"/>
  <c r="K64" i="9"/>
  <c r="L52" i="9"/>
  <c r="K52" i="9"/>
  <c r="G32" i="9"/>
  <c r="L32" i="9" s="1"/>
  <c r="E32" i="9"/>
  <c r="K32" i="9" s="1"/>
  <c r="I4" i="3" l="1"/>
  <c r="H4" i="3"/>
  <c r="L3" i="6"/>
  <c r="L3" i="5"/>
  <c r="L2" i="4"/>
  <c r="C19" i="2" l="1"/>
  <c r="C21" i="2"/>
  <c r="E10" i="9" s="1"/>
  <c r="E19" i="2"/>
  <c r="F19" i="2"/>
  <c r="K19" i="2" s="1"/>
  <c r="E21" i="2"/>
  <c r="G10" i="9" s="1"/>
  <c r="F21" i="2"/>
  <c r="K21" i="2" s="1"/>
  <c r="H10" i="9" l="1"/>
  <c r="M10" i="9" s="1"/>
  <c r="G25" i="9"/>
  <c r="L25" i="9" s="1"/>
  <c r="L10" i="9"/>
  <c r="E25" i="9"/>
  <c r="K25" i="9" s="1"/>
  <c r="K10" i="9"/>
  <c r="H25" i="9" l="1"/>
  <c r="M25" i="9" s="1"/>
  <c r="K10" i="6"/>
  <c r="K11" i="6"/>
  <c r="L18" i="5" l="1"/>
  <c r="L19" i="5"/>
  <c r="L25" i="5"/>
  <c r="L27" i="5"/>
  <c r="K18" i="5"/>
  <c r="K19" i="5"/>
  <c r="K25" i="5"/>
  <c r="K27" i="5"/>
  <c r="C7" i="3"/>
  <c r="E39" i="5"/>
  <c r="G39" i="5"/>
  <c r="H39" i="5"/>
  <c r="M39" i="5" s="1"/>
  <c r="L16" i="4"/>
  <c r="L17" i="4"/>
  <c r="L18" i="4"/>
  <c r="L19" i="4"/>
  <c r="L20" i="4"/>
  <c r="L22" i="4"/>
  <c r="L23" i="4"/>
  <c r="K16" i="4"/>
  <c r="K17" i="4"/>
  <c r="K18" i="4"/>
  <c r="K19" i="4"/>
  <c r="K20" i="4"/>
  <c r="K22" i="4"/>
  <c r="K23" i="4"/>
  <c r="L5" i="4"/>
  <c r="K5" i="4"/>
  <c r="L53" i="4"/>
  <c r="L54" i="4"/>
  <c r="L55" i="4"/>
  <c r="K53" i="4"/>
  <c r="K54" i="4"/>
  <c r="K55" i="4"/>
  <c r="H14" i="4"/>
  <c r="F7" i="2" s="1"/>
  <c r="G14" i="4"/>
  <c r="E7" i="2" s="1"/>
  <c r="E14" i="4"/>
  <c r="C7" i="2" s="1"/>
  <c r="I7" i="2" s="1"/>
  <c r="K7" i="2" l="1"/>
  <c r="E28" i="5"/>
  <c r="H28" i="5"/>
  <c r="G28" i="5"/>
  <c r="H62" i="6" l="1"/>
  <c r="G62" i="6"/>
  <c r="E62" i="6"/>
  <c r="E7" i="3" l="1"/>
  <c r="D7" i="3"/>
  <c r="E19" i="3"/>
  <c r="D19" i="3"/>
  <c r="C19" i="3"/>
  <c r="H21" i="6"/>
  <c r="G21" i="6"/>
  <c r="E21" i="6"/>
  <c r="H14" i="6" l="1"/>
  <c r="G14" i="6"/>
  <c r="E14" i="6"/>
  <c r="L13" i="6"/>
  <c r="L11" i="6"/>
  <c r="L10" i="6"/>
  <c r="H56" i="4"/>
  <c r="G56" i="4"/>
  <c r="E12" i="2" s="1"/>
  <c r="E56" i="4"/>
  <c r="C12" i="2" s="1"/>
  <c r="F12" i="2" l="1"/>
  <c r="K12" i="2" s="1"/>
  <c r="J12" i="2"/>
  <c r="I12" i="2"/>
  <c r="G24" i="4" l="1"/>
  <c r="E8" i="2" s="1"/>
  <c r="E24" i="4"/>
  <c r="C8" i="2" s="1"/>
  <c r="H24" i="4" l="1"/>
  <c r="F8" i="2" s="1"/>
  <c r="K8" i="2" l="1"/>
  <c r="J43" i="2"/>
  <c r="J35" i="2"/>
  <c r="J32" i="2"/>
  <c r="J31" i="2"/>
  <c r="L31" i="5" l="1"/>
  <c r="K31" i="5"/>
  <c r="K2" i="4" l="1"/>
  <c r="H2" i="4"/>
  <c r="G2" i="4"/>
  <c r="E2" i="4"/>
  <c r="I38" i="3" l="1"/>
  <c r="E2" i="7"/>
  <c r="D2" i="7"/>
  <c r="C2" i="7"/>
  <c r="I34" i="3"/>
  <c r="H34" i="3"/>
  <c r="I33" i="3"/>
  <c r="I32" i="3"/>
  <c r="H22" i="3"/>
  <c r="I22" i="3"/>
  <c r="H26" i="3"/>
  <c r="I26" i="3"/>
  <c r="H27" i="3"/>
  <c r="I27" i="3"/>
  <c r="I21" i="3"/>
  <c r="H21" i="3"/>
  <c r="H10" i="3"/>
  <c r="I10" i="3"/>
  <c r="I9" i="3"/>
  <c r="H9" i="3"/>
  <c r="E4" i="3"/>
  <c r="D4" i="3"/>
  <c r="C4" i="3"/>
  <c r="K3" i="6"/>
  <c r="H3" i="6"/>
  <c r="G3" i="6"/>
  <c r="E3" i="6"/>
  <c r="H3" i="5"/>
  <c r="G3" i="5"/>
  <c r="E3" i="5"/>
  <c r="K3" i="5"/>
  <c r="L31" i="4"/>
  <c r="K31" i="4"/>
  <c r="L53" i="5"/>
  <c r="H54" i="5"/>
  <c r="G50" i="4"/>
  <c r="E11" i="2" s="1"/>
  <c r="H50" i="4"/>
  <c r="F11" i="2" s="1"/>
  <c r="K11" i="2" s="1"/>
  <c r="I8" i="2"/>
  <c r="E33" i="4"/>
  <c r="C9" i="2" s="1"/>
  <c r="E44" i="4"/>
  <c r="C10" i="2" s="1"/>
  <c r="E34" i="6"/>
  <c r="G34" i="6"/>
  <c r="L34" i="6" s="1"/>
  <c r="H34" i="6"/>
  <c r="M34" i="6" s="1"/>
  <c r="D35" i="3"/>
  <c r="E35" i="3"/>
  <c r="C35" i="3"/>
  <c r="H33" i="4"/>
  <c r="F9" i="2" s="1"/>
  <c r="B1" i="7"/>
  <c r="J19" i="2"/>
  <c r="I19" i="2"/>
  <c r="H44" i="4"/>
  <c r="G33" i="4"/>
  <c r="E9" i="2" s="1"/>
  <c r="G44" i="4"/>
  <c r="E10" i="2" s="1"/>
  <c r="E54" i="3"/>
  <c r="D54" i="3"/>
  <c r="E44" i="3"/>
  <c r="D44" i="3"/>
  <c r="B1" i="6"/>
  <c r="B1" i="5"/>
  <c r="B1" i="4"/>
  <c r="B1" i="3"/>
  <c r="E51" i="6"/>
  <c r="K51" i="6" s="1"/>
  <c r="E47" i="6"/>
  <c r="L46" i="4"/>
  <c r="L47" i="4"/>
  <c r="L48" i="4"/>
  <c r="L49" i="4"/>
  <c r="K46" i="4"/>
  <c r="K47" i="4"/>
  <c r="K48" i="4"/>
  <c r="K49" i="4"/>
  <c r="L35" i="4"/>
  <c r="K35" i="4"/>
  <c r="L26" i="4"/>
  <c r="L27" i="4"/>
  <c r="L28" i="4"/>
  <c r="L29" i="4"/>
  <c r="L32" i="4"/>
  <c r="K26" i="4"/>
  <c r="K27" i="4"/>
  <c r="K28" i="4"/>
  <c r="K29" i="4"/>
  <c r="K32" i="4"/>
  <c r="G47" i="5"/>
  <c r="E20" i="2" s="1"/>
  <c r="K40" i="5"/>
  <c r="G47" i="6"/>
  <c r="G51" i="6"/>
  <c r="L51" i="6" s="1"/>
  <c r="H47" i="6"/>
  <c r="H51" i="6"/>
  <c r="M51" i="6" s="1"/>
  <c r="K7" i="6"/>
  <c r="K8" i="6"/>
  <c r="K9" i="6"/>
  <c r="K12" i="6"/>
  <c r="K16" i="6"/>
  <c r="K17" i="6"/>
  <c r="K18" i="6"/>
  <c r="K19" i="6"/>
  <c r="K23" i="6"/>
  <c r="K24" i="6"/>
  <c r="K25" i="6"/>
  <c r="K28" i="6"/>
  <c r="K29" i="6"/>
  <c r="K30" i="6"/>
  <c r="K31" i="6"/>
  <c r="K33" i="6"/>
  <c r="K41" i="6"/>
  <c r="K42" i="6"/>
  <c r="K46" i="6"/>
  <c r="K49" i="6"/>
  <c r="K50" i="6"/>
  <c r="K55" i="6"/>
  <c r="K58" i="6"/>
  <c r="L7" i="6"/>
  <c r="L8" i="6"/>
  <c r="L9" i="6"/>
  <c r="L12" i="6"/>
  <c r="L16" i="6"/>
  <c r="L17" i="6"/>
  <c r="L18" i="6"/>
  <c r="L19" i="6"/>
  <c r="L23" i="6"/>
  <c r="L24" i="6"/>
  <c r="L25" i="6"/>
  <c r="L28" i="6"/>
  <c r="L29" i="6"/>
  <c r="L30" i="6"/>
  <c r="L31" i="6"/>
  <c r="L33" i="6"/>
  <c r="L41" i="6"/>
  <c r="L42" i="6"/>
  <c r="L46" i="6"/>
  <c r="L49" i="6"/>
  <c r="L50" i="6"/>
  <c r="L55" i="6"/>
  <c r="L58" i="6"/>
  <c r="L6" i="6"/>
  <c r="K6" i="6"/>
  <c r="L7" i="5"/>
  <c r="L8" i="5"/>
  <c r="L9" i="5"/>
  <c r="L10" i="5"/>
  <c r="L11" i="5"/>
  <c r="L12" i="5"/>
  <c r="L13" i="5"/>
  <c r="K7" i="5"/>
  <c r="K8" i="5"/>
  <c r="K9" i="5"/>
  <c r="K10" i="5"/>
  <c r="K11" i="5"/>
  <c r="K12" i="5"/>
  <c r="K13" i="5"/>
  <c r="K52" i="5"/>
  <c r="K51" i="5"/>
  <c r="K49" i="5"/>
  <c r="K46" i="5"/>
  <c r="K45" i="5"/>
  <c r="K44" i="5"/>
  <c r="K43" i="5"/>
  <c r="K42" i="5"/>
  <c r="K41" i="5"/>
  <c r="K38" i="5"/>
  <c r="K37" i="5"/>
  <c r="K36" i="5"/>
  <c r="K34" i="5"/>
  <c r="K35" i="5"/>
  <c r="L34" i="5"/>
  <c r="L35" i="5"/>
  <c r="L36" i="5"/>
  <c r="L37" i="5"/>
  <c r="L38" i="5"/>
  <c r="L40" i="5"/>
  <c r="L41" i="5"/>
  <c r="L42" i="5"/>
  <c r="L43" i="5"/>
  <c r="L44" i="5"/>
  <c r="L45" i="5"/>
  <c r="L46" i="5"/>
  <c r="L49" i="5"/>
  <c r="L51" i="5"/>
  <c r="L52" i="5"/>
  <c r="E47" i="5"/>
  <c r="C20" i="2" s="1"/>
  <c r="L6" i="5"/>
  <c r="K6" i="5"/>
  <c r="I43" i="2"/>
  <c r="I31" i="2"/>
  <c r="I32" i="2"/>
  <c r="I35" i="2"/>
  <c r="B1" i="2"/>
  <c r="K39" i="5"/>
  <c r="D56" i="3" l="1"/>
  <c r="E56" i="3"/>
  <c r="J44" i="3"/>
  <c r="E13" i="2"/>
  <c r="K9" i="2"/>
  <c r="K34" i="6"/>
  <c r="H38" i="3"/>
  <c r="F22" i="2"/>
  <c r="K22" i="2" s="1"/>
  <c r="F10" i="2"/>
  <c r="H44" i="3"/>
  <c r="I44" i="3"/>
  <c r="I20" i="2"/>
  <c r="E38" i="6"/>
  <c r="E39" i="6"/>
  <c r="H38" i="6"/>
  <c r="M38" i="6" s="1"/>
  <c r="H39" i="6"/>
  <c r="M39" i="6" s="1"/>
  <c r="G38" i="6"/>
  <c r="L38" i="6" s="1"/>
  <c r="G39" i="6"/>
  <c r="I10" i="2"/>
  <c r="I9" i="2"/>
  <c r="L39" i="5"/>
  <c r="J7" i="2"/>
  <c r="G54" i="5"/>
  <c r="C34" i="7"/>
  <c r="K14" i="5"/>
  <c r="E34" i="7"/>
  <c r="D34" i="7"/>
  <c r="H47" i="5"/>
  <c r="F20" i="2" s="1"/>
  <c r="K20" i="2" s="1"/>
  <c r="H15" i="5"/>
  <c r="G15" i="5"/>
  <c r="L14" i="5"/>
  <c r="E15" i="5"/>
  <c r="E54" i="5"/>
  <c r="C22" i="2" s="1"/>
  <c r="K53" i="5"/>
  <c r="C38" i="3"/>
  <c r="D38" i="3"/>
  <c r="E38" i="3"/>
  <c r="I21" i="2"/>
  <c r="J9" i="2"/>
  <c r="J11" i="2"/>
  <c r="J10" i="2"/>
  <c r="J8" i="2"/>
  <c r="F18" i="2" l="1"/>
  <c r="K18" i="2" s="1"/>
  <c r="H29" i="5"/>
  <c r="E18" i="2"/>
  <c r="G29" i="5"/>
  <c r="C18" i="2"/>
  <c r="C25" i="2" s="1"/>
  <c r="E29" i="5"/>
  <c r="K10" i="2"/>
  <c r="F13" i="2"/>
  <c r="K38" i="6"/>
  <c r="G53" i="6"/>
  <c r="L39" i="6"/>
  <c r="E53" i="6"/>
  <c r="K39" i="6"/>
  <c r="H53" i="6"/>
  <c r="M53" i="6" s="1"/>
  <c r="E22" i="2"/>
  <c r="E25" i="2" s="1"/>
  <c r="I22" i="2"/>
  <c r="F25" i="2"/>
  <c r="J21" i="2"/>
  <c r="J18" i="2"/>
  <c r="E50" i="4"/>
  <c r="D6" i="7"/>
  <c r="K56" i="6"/>
  <c r="L56" i="6"/>
  <c r="D37" i="7" l="1"/>
  <c r="D11" i="7"/>
  <c r="K53" i="6"/>
  <c r="E63" i="6"/>
  <c r="E42" i="7"/>
  <c r="E43" i="7"/>
  <c r="I18" i="2"/>
  <c r="D42" i="7"/>
  <c r="D43" i="7"/>
  <c r="C42" i="7"/>
  <c r="C43" i="7"/>
  <c r="D9" i="7"/>
  <c r="D7" i="7"/>
  <c r="D8" i="7" s="1"/>
  <c r="D13" i="7"/>
  <c r="D12" i="7"/>
  <c r="D14" i="7"/>
  <c r="D10" i="7"/>
  <c r="L53" i="6"/>
  <c r="E6" i="7"/>
  <c r="J22" i="2"/>
  <c r="C11" i="2"/>
  <c r="C13" i="2" s="1"/>
  <c r="J20" i="2"/>
  <c r="E28" i="2"/>
  <c r="D5" i="14" s="1"/>
  <c r="D16" i="14" s="1"/>
  <c r="E18" i="7"/>
  <c r="F28" i="2"/>
  <c r="D18" i="7"/>
  <c r="C18" i="7"/>
  <c r="E19" i="7" l="1"/>
  <c r="E22" i="7"/>
  <c r="E21" i="7"/>
  <c r="E37" i="7"/>
  <c r="E50" i="7"/>
  <c r="E11" i="7"/>
  <c r="D19" i="7"/>
  <c r="D22" i="7"/>
  <c r="D21" i="7"/>
  <c r="D50" i="7"/>
  <c r="D49" i="7"/>
  <c r="C21" i="7"/>
  <c r="C19" i="7"/>
  <c r="F37" i="2"/>
  <c r="E29" i="7"/>
  <c r="E37" i="2"/>
  <c r="E41" i="2" s="1"/>
  <c r="D29" i="7"/>
  <c r="E9" i="7"/>
  <c r="E7" i="7"/>
  <c r="E8" i="7" s="1"/>
  <c r="E12" i="7"/>
  <c r="E13" i="7"/>
  <c r="D25" i="7"/>
  <c r="D24" i="7"/>
  <c r="D23" i="7"/>
  <c r="D20" i="7"/>
  <c r="C23" i="7"/>
  <c r="C24" i="7"/>
  <c r="C22" i="7"/>
  <c r="C20" i="7"/>
  <c r="C25" i="7"/>
  <c r="E25" i="7"/>
  <c r="E24" i="7"/>
  <c r="E23" i="7"/>
  <c r="E20" i="7"/>
  <c r="E14" i="7"/>
  <c r="E10" i="7"/>
  <c r="I11" i="2"/>
  <c r="F41" i="2"/>
  <c r="K41" i="2" s="1"/>
  <c r="D28" i="7"/>
  <c r="E28" i="7"/>
  <c r="C6" i="7"/>
  <c r="C28" i="2"/>
  <c r="C5" i="14" s="1"/>
  <c r="C16" i="14" s="1"/>
  <c r="C50" i="7" l="1"/>
  <c r="C49" i="7"/>
  <c r="C37" i="7"/>
  <c r="C11" i="7"/>
  <c r="E30" i="7"/>
  <c r="D30" i="7"/>
  <c r="C37" i="2"/>
  <c r="C41" i="2" s="1"/>
  <c r="C29" i="7"/>
  <c r="C9" i="7"/>
  <c r="C7" i="7"/>
  <c r="C8" i="7" s="1"/>
  <c r="C13" i="7"/>
  <c r="C12" i="7"/>
  <c r="C14" i="7"/>
  <c r="C10" i="7"/>
  <c r="F48" i="2"/>
  <c r="K48" i="2" s="1"/>
  <c r="H7" i="9"/>
  <c r="H38" i="9" s="1"/>
  <c r="J39" i="2"/>
  <c r="C28" i="7"/>
  <c r="D31" i="7" l="1"/>
  <c r="D14" i="15"/>
  <c r="D26" i="15" s="1"/>
  <c r="E31" i="7"/>
  <c r="E14" i="15"/>
  <c r="E26" i="15" s="1"/>
  <c r="C30" i="7"/>
  <c r="M7" i="9"/>
  <c r="H34" i="9"/>
  <c r="M38" i="9"/>
  <c r="I39" i="2"/>
  <c r="C31" i="7" l="1"/>
  <c r="C14" i="15"/>
  <c r="C26" i="15" s="1"/>
  <c r="E44" i="7"/>
  <c r="H66" i="9"/>
  <c r="E48" i="2"/>
  <c r="J48" i="2" s="1"/>
  <c r="J41" i="2"/>
  <c r="G7" i="9"/>
  <c r="E46" i="7" l="1"/>
  <c r="E38" i="7"/>
  <c r="M66" i="9"/>
  <c r="H73" i="9"/>
  <c r="G34" i="9"/>
  <c r="G38" i="9"/>
  <c r="D44" i="7" s="1"/>
  <c r="E45" i="7"/>
  <c r="L7" i="9"/>
  <c r="I48" i="2"/>
  <c r="E7" i="9"/>
  <c r="I41" i="2"/>
  <c r="D46" i="7" l="1"/>
  <c r="D38" i="7"/>
  <c r="D45" i="7"/>
  <c r="E34" i="9"/>
  <c r="E38" i="9"/>
  <c r="C44" i="7" s="1"/>
  <c r="G66" i="9"/>
  <c r="G73" i="9" s="1"/>
  <c r="L38" i="9"/>
  <c r="K7" i="9"/>
  <c r="C46" i="7" l="1"/>
  <c r="C38" i="7"/>
  <c r="L66" i="9"/>
  <c r="C45" i="7"/>
  <c r="E66" i="9"/>
  <c r="E73" i="9" s="1"/>
  <c r="K38" i="9"/>
  <c r="K66" i="9" l="1"/>
</calcChain>
</file>

<file path=xl/sharedStrings.xml><?xml version="1.0" encoding="utf-8"?>
<sst xmlns="http://schemas.openxmlformats.org/spreadsheetml/2006/main" count="656" uniqueCount="416">
  <si>
    <t>Strategic Plan Forecast 2026</t>
  </si>
  <si>
    <t>University</t>
  </si>
  <si>
    <t>Contact</t>
  </si>
  <si>
    <t>Telephone</t>
  </si>
  <si>
    <t>Email:</t>
  </si>
  <si>
    <t>DECLARATION:</t>
  </si>
  <si>
    <t>The attached worksheets represent the financial forecast for the university. They reflect a financial statement of our academic and estates plans from 2025-26 to 2027-28. Adequate explanations have been provided for significant variances on the spreadsheet. The forecast and its underpinning assumptions have been reviewed, and approved by the Board of Governors in accordance with their agreed practices.  In preparing this financial forecast the university has fully considered the financial implications of all aspects of its strategy and has properly reflected these in the forecast. As part of its planning process the university has included, or will include, an appropriate level of scenario planning, for example anticipated best and worse case scenarios.</t>
  </si>
  <si>
    <t>Signed:</t>
  </si>
  <si>
    <t>Head of University</t>
  </si>
  <si>
    <t>Date:</t>
  </si>
  <si>
    <t>Assumptions sheet</t>
  </si>
  <si>
    <t>1. Assumptions</t>
  </si>
  <si>
    <t xml:space="preserve">Please outline below the assumptions made in the forecast for key </t>
  </si>
  <si>
    <t>income and expenditure lines:</t>
  </si>
  <si>
    <t>Income</t>
  </si>
  <si>
    <t>2026-27 
% applied</t>
  </si>
  <si>
    <t>2027-28 
% applied</t>
  </si>
  <si>
    <t>Additional comments/explanations</t>
  </si>
  <si>
    <t>SFC general fund</t>
  </si>
  <si>
    <t>SFC strategic funding</t>
  </si>
  <si>
    <t>Tuition fees - Scotland</t>
  </si>
  <si>
    <t>Tuition fees - EU</t>
  </si>
  <si>
    <t xml:space="preserve">Tuition fees - RUK </t>
  </si>
  <si>
    <t>Tuition fees - international new intake</t>
  </si>
  <si>
    <t>Tuition fees - international continuing students</t>
  </si>
  <si>
    <t xml:space="preserve">UKRI grants </t>
  </si>
  <si>
    <t>Other research income</t>
  </si>
  <si>
    <t>Expenditure</t>
  </si>
  <si>
    <t>Staff costs - pay award</t>
  </si>
  <si>
    <t>Staff costs - pension provision</t>
  </si>
  <si>
    <t>Please provide further details on pensions worksheet</t>
  </si>
  <si>
    <t>Staff costs - other</t>
  </si>
  <si>
    <t xml:space="preserve">Other operating expenses </t>
  </si>
  <si>
    <t>Staff numbers (FTE)</t>
  </si>
  <si>
    <t>Pension Assumptions</t>
  </si>
  <si>
    <t>2025-26</t>
  </si>
  <si>
    <t>2026-27</t>
  </si>
  <si>
    <t>2027-28</t>
  </si>
  <si>
    <t>Employer Contributions</t>
  </si>
  <si>
    <t>£000</t>
  </si>
  <si>
    <t xml:space="preserve">Details of Methodology and Valuation </t>
  </si>
  <si>
    <t>USS</t>
  </si>
  <si>
    <t>STSS</t>
  </si>
  <si>
    <t>LGPS</t>
  </si>
  <si>
    <t>University's own scheme</t>
  </si>
  <si>
    <t>Other pension schemes</t>
  </si>
  <si>
    <t>Total</t>
  </si>
  <si>
    <t>Actual 
2024-25</t>
  </si>
  <si>
    <t>Forecast 
2025-26</t>
  </si>
  <si>
    <t>Forecast 
2026-27</t>
  </si>
  <si>
    <t>Forecast 
2027-28</t>
  </si>
  <si>
    <t>2024 - 25- 2025-26</t>
  </si>
  <si>
    <t>2025-26 - 2026-27</t>
  </si>
  <si>
    <t>2026-27 - 2027-28</t>
  </si>
  <si>
    <t>Explanation of significant variances</t>
  </si>
  <si>
    <t>Statement of Comprehensive income and expenditure (Consolidated)</t>
  </si>
  <si>
    <t>%</t>
  </si>
  <si>
    <t>INCOME</t>
  </si>
  <si>
    <t>Tuition fees and education contracts</t>
  </si>
  <si>
    <t>Funding council grants</t>
  </si>
  <si>
    <t>Research grants and contracts</t>
  </si>
  <si>
    <t>Other income</t>
  </si>
  <si>
    <t>Investment income</t>
  </si>
  <si>
    <t>Donations and endowments</t>
  </si>
  <si>
    <t>Total income</t>
  </si>
  <si>
    <t>EXPENDITURE</t>
  </si>
  <si>
    <t>Staff costs</t>
  </si>
  <si>
    <t>Fundamental restructuring costs</t>
  </si>
  <si>
    <t>Other operating expenses</t>
  </si>
  <si>
    <t>Depreciation</t>
  </si>
  <si>
    <t>Interest and other finance costs</t>
  </si>
  <si>
    <t>Total expenditure</t>
  </si>
  <si>
    <t>Surplus/(deficit) before other gains and losses and share of operating surplus/deficit of joint ventures and associates</t>
  </si>
  <si>
    <t>Gain/(loss) on disposal of fixed assets</t>
  </si>
  <si>
    <t>Gain/(loss) on investment property</t>
  </si>
  <si>
    <t>Gain/(loss) on investments</t>
  </si>
  <si>
    <t>Share of operating surplus/(deficit) in joint venture(s)</t>
  </si>
  <si>
    <t>Share of operating surplus/(deficit) in associate(s)</t>
  </si>
  <si>
    <t>Surplus/(deficit) before tax</t>
  </si>
  <si>
    <t>Taxation</t>
  </si>
  <si>
    <t>Surplus/(deficit) for the year</t>
  </si>
  <si>
    <t>Unrealised surplus on revaluation of land and buildings</t>
  </si>
  <si>
    <t>Actuarial (loss)/gain in respect of pension schemes</t>
  </si>
  <si>
    <t>Change in fair value hedging financial instrument(s)</t>
  </si>
  <si>
    <t xml:space="preserve">Other comprehensive income </t>
  </si>
  <si>
    <t>Total comprehensive income for the year</t>
  </si>
  <si>
    <r>
      <t xml:space="preserve">HE- International student </t>
    </r>
    <r>
      <rPr>
        <b/>
        <u/>
        <sz val="10"/>
        <rFont val="Calibri"/>
        <family val="2"/>
        <scheme val="minor"/>
      </rPr>
      <t>headcount</t>
    </r>
    <r>
      <rPr>
        <b/>
        <sz val="10"/>
        <rFont val="Calibri"/>
        <family val="2"/>
        <scheme val="minor"/>
      </rPr>
      <t xml:space="preserve"> (not FTE)</t>
    </r>
  </si>
  <si>
    <t>Undergraduate</t>
  </si>
  <si>
    <t>Postgraduate</t>
  </si>
  <si>
    <r>
      <rPr>
        <b/>
        <u/>
        <sz val="10"/>
        <rFont val="Calibri"/>
        <family val="2"/>
        <scheme val="minor"/>
      </rPr>
      <t>Headcount</t>
    </r>
    <r>
      <rPr>
        <sz val="10"/>
        <rFont val="Calibri"/>
        <family val="2"/>
        <scheme val="minor"/>
      </rPr>
      <t xml:space="preserve"> for top 5 countries:</t>
    </r>
  </si>
  <si>
    <t>[insert country]</t>
  </si>
  <si>
    <t>Rest of the world</t>
  </si>
  <si>
    <t>Total headcount for international students</t>
  </si>
  <si>
    <t>Transnational Education</t>
  </si>
  <si>
    <t>Total Transnational Education activity (£000)</t>
  </si>
  <si>
    <t>Of which: amounts not included in International or EU student fee income (£000)</t>
  </si>
  <si>
    <t>Global Online</t>
  </si>
  <si>
    <t>Total Global Online activity (£000)</t>
  </si>
  <si>
    <t>To what extent is the income from TNE activity reliant on students from any one country?</t>
  </si>
  <si>
    <t>Please insert assumptions and any caveats on the information provided above</t>
  </si>
  <si>
    <t>Please provide commentary on international strategy for future years including estimates of future markets and associated risks</t>
  </si>
  <si>
    <t xml:space="preserve">Tuition fees and </t>
  </si>
  <si>
    <t xml:space="preserve">a) </t>
  </si>
  <si>
    <t>HE - Scotland</t>
  </si>
  <si>
    <t>education contracts</t>
  </si>
  <si>
    <t>b)</t>
  </si>
  <si>
    <t>HE - EU</t>
  </si>
  <si>
    <t>c)</t>
  </si>
  <si>
    <t>HE - RUK</t>
  </si>
  <si>
    <t>d)</t>
  </si>
  <si>
    <t>HE- International new intake</t>
  </si>
  <si>
    <t>e)</t>
  </si>
  <si>
    <t>HE- International continuing studies</t>
  </si>
  <si>
    <t>f)</t>
  </si>
  <si>
    <t>HE- international other</t>
  </si>
  <si>
    <t>g)</t>
  </si>
  <si>
    <t>Non-credit bearing course fees</t>
  </si>
  <si>
    <t>h)</t>
  </si>
  <si>
    <t>Education contracts</t>
  </si>
  <si>
    <t>i)</t>
  </si>
  <si>
    <t>Other</t>
  </si>
  <si>
    <t>Total tuition fees and education contracts</t>
  </si>
  <si>
    <t>Funding Council Grants</t>
  </si>
  <si>
    <t xml:space="preserve">a)  </t>
  </si>
  <si>
    <t>General Fund - Teaching</t>
  </si>
  <si>
    <t xml:space="preserve">b) </t>
  </si>
  <si>
    <t>General Fund - Research</t>
  </si>
  <si>
    <t xml:space="preserve">c)  </t>
  </si>
  <si>
    <t>Deferred capital grants released in year</t>
  </si>
  <si>
    <t xml:space="preserve">d)  </t>
  </si>
  <si>
    <t>Strategic funding</t>
  </si>
  <si>
    <t>Annual Capital Maintenance</t>
  </si>
  <si>
    <t>Capital Grants Received</t>
  </si>
  <si>
    <t>Grants for FE provision</t>
  </si>
  <si>
    <t>Ring fenced grants funded by Scottish Government</t>
  </si>
  <si>
    <t>Total Funding Council Grants</t>
  </si>
  <si>
    <t>a)</t>
  </si>
  <si>
    <t>Research Councils</t>
  </si>
  <si>
    <t>UK Based Charities</t>
  </si>
  <si>
    <t>European Commission</t>
  </si>
  <si>
    <t>Release of deferred capital grant (research)</t>
  </si>
  <si>
    <t xml:space="preserve">UK Government </t>
  </si>
  <si>
    <t>Other grants and contracts</t>
  </si>
  <si>
    <t>Total research grants and contracts</t>
  </si>
  <si>
    <t>Other Income</t>
  </si>
  <si>
    <t>Residences, catering and conferences</t>
  </si>
  <si>
    <t>Other European Income</t>
  </si>
  <si>
    <t>Other income generating activities</t>
  </si>
  <si>
    <t>Coronavirus Job Retention Scheme (CJRS)</t>
  </si>
  <si>
    <t>City Region Deal funding</t>
  </si>
  <si>
    <t>Other grant income</t>
  </si>
  <si>
    <t>Releases of deferred capital grant (non research and Funding Council)</t>
  </si>
  <si>
    <t xml:space="preserve">Other income   </t>
  </si>
  <si>
    <t>Total other income</t>
  </si>
  <si>
    <t>Investment income from expendable endowments</t>
  </si>
  <si>
    <t>Investment income from permanent endowments</t>
  </si>
  <si>
    <t>Other investment income</t>
  </si>
  <si>
    <t>Other interest receivable</t>
  </si>
  <si>
    <t>Total investment income</t>
  </si>
  <si>
    <t>New endowments</t>
  </si>
  <si>
    <t>Donations with restrictions</t>
  </si>
  <si>
    <t>Unrestricted donations</t>
  </si>
  <si>
    <t>Total donations and endowments</t>
  </si>
  <si>
    <t>Explanation for significant variances</t>
  </si>
  <si>
    <t>Staff Costs</t>
  </si>
  <si>
    <t>Teaching departments</t>
  </si>
  <si>
    <t>Teaching support services</t>
  </si>
  <si>
    <t>Administration and central services</t>
  </si>
  <si>
    <t>Premises</t>
  </si>
  <si>
    <t xml:space="preserve">Residences and catering </t>
  </si>
  <si>
    <t>Other staff costs</t>
  </si>
  <si>
    <t>Movement on pension provisions</t>
  </si>
  <si>
    <t>Total staff costs</t>
  </si>
  <si>
    <t>Additional breakdown of staff costs</t>
  </si>
  <si>
    <t>Salaries</t>
  </si>
  <si>
    <t>Social Security costs</t>
  </si>
  <si>
    <t>Employers costs - USS</t>
  </si>
  <si>
    <t>Employers costs - STSS</t>
  </si>
  <si>
    <t>Employers costs - LGPS</t>
  </si>
  <si>
    <t>Employers costs - university's own scheme</t>
  </si>
  <si>
    <t>Employers costs - other schemes</t>
  </si>
  <si>
    <t>Changes to provision - USS</t>
  </si>
  <si>
    <t>Changes to provision - other schemes</t>
  </si>
  <si>
    <t>Other staff related costs</t>
  </si>
  <si>
    <t>Non-staff costs</t>
  </si>
  <si>
    <t xml:space="preserve">General education </t>
  </si>
  <si>
    <t xml:space="preserve">   i)</t>
  </si>
  <si>
    <t>Maintenance</t>
  </si>
  <si>
    <t xml:space="preserve">   ii)</t>
  </si>
  <si>
    <t>Utilities</t>
  </si>
  <si>
    <t xml:space="preserve">   iii)</t>
  </si>
  <si>
    <t>Residences and catering</t>
  </si>
  <si>
    <t>j)</t>
  </si>
  <si>
    <t>Interest on early retirement provision</t>
  </si>
  <si>
    <t>Total other operating expenses</t>
  </si>
  <si>
    <t>Total depreciation</t>
  </si>
  <si>
    <t>On bank loans, overdrafts and other loans</t>
  </si>
  <si>
    <t>Net charge on pension scheme</t>
  </si>
  <si>
    <t>Total finance costs</t>
  </si>
  <si>
    <t>CASHFLOW</t>
  </si>
  <si>
    <t>Cash flow from operating activities</t>
  </si>
  <si>
    <t>Surplus / (deficit) for the year</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</si>
  <si>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</si>
  <si>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</si>
  <si>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</si>
  <si>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</si>
  <si>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</si>
  <si>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</si>
  <si>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</si>
  <si>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</si>
  <si>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</si>
  <si>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</si>
  <si>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k)</t>
  </si>
  <si>
    <t>Receipt of donated equipment</t>
  </si>
  <si>
    <t>l)</t>
  </si>
  <si>
    <t>Pension costs less contributions payable</t>
  </si>
  <si>
    <t>m)</t>
  </si>
  <si>
    <t>Share of operating surplus / (deficit) in joint venture</t>
  </si>
  <si>
    <t>n)</t>
  </si>
  <si>
    <t>Share of operating surplus / (deficit) in associate</t>
  </si>
  <si>
    <t>o)</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</si>
  <si>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</si>
  <si>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</si>
  <si>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</si>
  <si>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</si>
  <si>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</si>
  <si>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</si>
  <si>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</si>
  <si>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Cash flows from operating activities before tax</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</si>
  <si>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</si>
  <si>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</si>
  <si>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</si>
  <si>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</si>
  <si>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</si>
  <si>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</si>
  <si>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</si>
  <si>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</si>
  <si>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</si>
  <si>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</si>
  <si>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</si>
  <si>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</si>
  <si>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</si>
  <si>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</si>
  <si>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</si>
  <si>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New secured loans</t>
  </si>
  <si>
    <t>New unsecured loans</t>
  </si>
  <si>
    <t>Repayments of amounts borrowed</t>
  </si>
  <si>
    <t>Capital element of finance lease and service concession payments</t>
  </si>
  <si>
    <t>Dividends paid</t>
  </si>
  <si>
    <t>Total cash flows from financing activities</t>
  </si>
  <si>
    <t>(Decrease) / increase in cash and cash equivalents in the year</t>
  </si>
  <si>
    <t>Cash and cash equivalents at beginning of the year</t>
  </si>
  <si>
    <t>Cash and cash equivalents at the end of the year</t>
  </si>
  <si>
    <t>Check</t>
  </si>
  <si>
    <t>BALANCE SHEET</t>
  </si>
  <si>
    <t>Non-current assets</t>
  </si>
  <si>
    <t>Intangible assets</t>
  </si>
  <si>
    <t>Goodwill</t>
  </si>
  <si>
    <t>Negative goodwill</t>
  </si>
  <si>
    <t>Fixed assets</t>
  </si>
  <si>
    <t>Heritage assets</t>
  </si>
  <si>
    <t>Investments</t>
  </si>
  <si>
    <t>Investment in joint venture(s)</t>
  </si>
  <si>
    <t>Investment in associate(s)</t>
  </si>
  <si>
    <t>Total non-current assets</t>
  </si>
  <si>
    <t>Current assets</t>
  </si>
  <si>
    <t>Stock</t>
  </si>
  <si>
    <t>Trade and other receivables</t>
  </si>
  <si>
    <t>Cash and cash equivalents</t>
  </si>
  <si>
    <t>Other (e.g. assets for resale)</t>
  </si>
  <si>
    <t>Total current assets</t>
  </si>
  <si>
    <t>Creditors: amounts falling due within one year</t>
  </si>
  <si>
    <t>Bank overdrafts</t>
  </si>
  <si>
    <t>Bank loans and external borrowing</t>
  </si>
  <si>
    <t>Obligations under finance leases and service concessions</t>
  </si>
  <si>
    <t>Loans repayable to Funding Council (including Financial Transactions)</t>
  </si>
  <si>
    <t>UK Government Loan Schemes (COVID Corporate Finance Facility (CCFF), the Coronavirus Large Business Interruption Loan Scheme (CLBILS))</t>
  </si>
  <si>
    <t>Payments received in advance</t>
  </si>
  <si>
    <t>Trade creditors</t>
  </si>
  <si>
    <t>Taxation and social security</t>
  </si>
  <si>
    <t>Accruals and deferred income</t>
  </si>
  <si>
    <t>Deferred Grants</t>
  </si>
  <si>
    <t>Other creditors</t>
  </si>
  <si>
    <t>Total creditors &lt; 1year</t>
  </si>
  <si>
    <t>Share of net assets/(liabilities) in associate</t>
  </si>
  <si>
    <t>NET CURRENT ASSETS/LIABILITIES</t>
  </si>
  <si>
    <t>TOTAL ASSETS LESS CURRENT LIABILITIES</t>
  </si>
  <si>
    <t>Creditors: amounts falling due after more than one year</t>
  </si>
  <si>
    <t>Finance leases and service concessions</t>
  </si>
  <si>
    <t>Total creditors &gt;1 year</t>
  </si>
  <si>
    <t>Provisions</t>
  </si>
  <si>
    <t>Pension provisions</t>
  </si>
  <si>
    <t>Total provisions</t>
  </si>
  <si>
    <t>TOTAL NET ASSETS</t>
  </si>
  <si>
    <t>Restricted Reserves</t>
  </si>
  <si>
    <t>Endowment Reserve</t>
  </si>
  <si>
    <t>Restricted Reserve</t>
  </si>
  <si>
    <t>Unrestricted reserves</t>
  </si>
  <si>
    <t>Income and Expenditure Reserve</t>
  </si>
  <si>
    <t>Revaluation reserve</t>
  </si>
  <si>
    <t>Non-controlling interest</t>
  </si>
  <si>
    <t>TOTAL RESERVES</t>
  </si>
  <si>
    <t>BALANCE SHEET- ADDITIONAL INFORMATION</t>
  </si>
  <si>
    <t xml:space="preserve">Breakdown of current asset investments </t>
  </si>
  <si>
    <t>Figure per balance sheet</t>
  </si>
  <si>
    <t>Representing:</t>
  </si>
  <si>
    <t>Restricted</t>
  </si>
  <si>
    <t>Unrestricted</t>
  </si>
  <si>
    <t>Please complete the breakdown between unrestricted and restricted cash as accurately as possible.</t>
  </si>
  <si>
    <t>Breakdown of cash and cash equivalents</t>
  </si>
  <si>
    <t>SFC FInancial Transactions</t>
  </si>
  <si>
    <t>SFC FInancial Transactions funding included in cash balance</t>
  </si>
  <si>
    <t>Bank overdrafts, bank loans and external borrowing</t>
  </si>
  <si>
    <t>Overdrafts</t>
  </si>
  <si>
    <t>Bank loans and external borrowing falling due within one year</t>
  </si>
  <si>
    <t>Add in formula so that this pulls over automatically from balance sheet</t>
  </si>
  <si>
    <t>Bank loans and external borrowing falling due after more than one year</t>
  </si>
  <si>
    <t>Capital Expenditure Projects and Forecast Methods of Financing</t>
  </si>
  <si>
    <t>Expenditure:</t>
  </si>
  <si>
    <t>Land &amp; Buildings</t>
  </si>
  <si>
    <t>Equipment &amp; Others</t>
  </si>
  <si>
    <t>Financed by:</t>
  </si>
  <si>
    <t>Reserves/internal funds</t>
  </si>
  <si>
    <t>Loans</t>
  </si>
  <si>
    <t>Leasing</t>
  </si>
  <si>
    <t>SFC</t>
  </si>
  <si>
    <t>Re-investment of retained proceeds from sales</t>
  </si>
  <si>
    <t>Non-SFC grants</t>
  </si>
  <si>
    <t>PFI</t>
  </si>
  <si>
    <t>Other - please specify if material</t>
  </si>
  <si>
    <t>BORROWING COVENANTS</t>
  </si>
  <si>
    <t>Lender</t>
  </si>
  <si>
    <t>Borrowing   £000</t>
  </si>
  <si>
    <t>Repayment details / end date</t>
  </si>
  <si>
    <t>Interest rate</t>
  </si>
  <si>
    <t>Details of covenants</t>
  </si>
  <si>
    <t>Measurement dates / frequency</t>
  </si>
  <si>
    <t>Details of breaches/waivers agreed</t>
  </si>
  <si>
    <t>Details of discussions re covenants 2025-26</t>
  </si>
  <si>
    <t>Any other information</t>
  </si>
  <si>
    <t>Earnings Before Interest, Taxation, Depreciation and Amortisation (EBITDA)</t>
  </si>
  <si>
    <t>Additional Comments/Explanations</t>
  </si>
  <si>
    <t>Completion Notes</t>
  </si>
  <si>
    <t>Share of profits from joint ventures and associates</t>
  </si>
  <si>
    <t>Interest payable on debt, finance leases and service concessions, pension deficits and the unwinding of discount rates with respect to the valuation of provisions (e.g. provisions for multi-employer pension schemes). Pension-related finance credits should also be adjusted for. Also, interest on deposits should be included.</t>
  </si>
  <si>
    <t>Capital grants received</t>
  </si>
  <si>
    <t>For non-government capital grants and for government capital grants where the performance model is adopted.</t>
  </si>
  <si>
    <t>Release of deferred capital grants</t>
  </si>
  <si>
    <t>The release in line with depreciation, where the accrual model is adopted for government capital grants.</t>
  </si>
  <si>
    <t>Including release of goodwill/(negative goodwill)</t>
  </si>
  <si>
    <t>New permanent endowments</t>
  </si>
  <si>
    <t>Permanent endowments are capital transactions where the original capital is preserved. They should be excluded from EBITDA. Donations and expendable endowments are included within EBITDA and not adjusted for. Donations can contain a recurrent element (e.g. annual campaigns) and the expenditure of both donations and expendable endowments are charged against EBITDA, even if there is a timing mis-match. However, material new endowments/donations might be considered exceptional items (see below).</t>
  </si>
  <si>
    <t>Staff charges / (credits) arising from pension provisions</t>
  </si>
  <si>
    <t>Fair value changes to financial instruments</t>
  </si>
  <si>
    <t>Fair value changes to financial instruments represent non-cash changes to the valuation of these assets/liabilities. This adjustment would only apply to those who have not adopted the hedge accounting policy choice. Those that have adopted hedge accounting will not need to make this adjustment as changes to fair value are recognised in other comprehensive income rather than through the Surplus for the Year.</t>
  </si>
  <si>
    <t>Exceptional items (include description in the comments box)</t>
  </si>
  <si>
    <t xml:space="preserve">Additional line disclosures on the face of the SOCIE, and hence effectively supported by the true and fair external audit opinion. </t>
  </si>
  <si>
    <t xml:space="preserve">EBITDA for HE </t>
  </si>
  <si>
    <t>Additional Information</t>
  </si>
  <si>
    <t>Breakdown of assumed savings</t>
  </si>
  <si>
    <t>Staff</t>
  </si>
  <si>
    <t>Non-staff</t>
  </si>
  <si>
    <t>Undefined</t>
  </si>
  <si>
    <t xml:space="preserve">Exceptional Events </t>
  </si>
  <si>
    <t>Adjusted Operating Surplus/(Deficit)</t>
  </si>
  <si>
    <t>Items of one-off Income</t>
  </si>
  <si>
    <t>Insert type of income here</t>
  </si>
  <si>
    <t>Items of one-off Expenditure</t>
  </si>
  <si>
    <t>Insert type of expenditure here</t>
  </si>
  <si>
    <t>Budget Contingencies</t>
  </si>
  <si>
    <t>Insert type of contingency here</t>
  </si>
  <si>
    <t xml:space="preserve"> </t>
  </si>
  <si>
    <t>Income ratios</t>
  </si>
  <si>
    <t>Total Income</t>
  </si>
  <si>
    <t>Total Funding Council Grant as % of Total Income</t>
  </si>
  <si>
    <t>Total non-Funding Council Grant as % of Total Income</t>
  </si>
  <si>
    <t>Total Education Contracts and Tuition Fees as % of Total Income</t>
  </si>
  <si>
    <t>RUK student fees as % of Total Income</t>
  </si>
  <si>
    <t>International student fees as% of Total Income</t>
  </si>
  <si>
    <t>Total Research Grants and Contracts as % of Total Income</t>
  </si>
  <si>
    <t>Total Other Income as % of Total Income</t>
  </si>
  <si>
    <t>Residences, catering and coference income as % of Total Income</t>
  </si>
  <si>
    <t>Expenditure ratios</t>
  </si>
  <si>
    <t>Total Expenditure</t>
  </si>
  <si>
    <t>Staff Costs as % of Total Expenditure</t>
  </si>
  <si>
    <t>Employers costs - USS - as % of Total Expenditure</t>
  </si>
  <si>
    <t>Employers costs - STSS - as % of Total Expenditure</t>
  </si>
  <si>
    <t>Employers costs - LGPS - as % of Total Expenditure</t>
  </si>
  <si>
    <t>Employers costs - university's own scheme - as % of Total Expenditure</t>
  </si>
  <si>
    <t>Employers costs - other schemes - as % of Total Expenditure</t>
  </si>
  <si>
    <t>Employers costs - all schemes - as % of Total Expenditure</t>
  </si>
  <si>
    <t>Operating position</t>
  </si>
  <si>
    <t>Operating Surplus/(deficit)</t>
  </si>
  <si>
    <t>Operating Surplus/(deficit) as % of Total Income</t>
  </si>
  <si>
    <t>Adjusted operating surplus/(deficit)*</t>
  </si>
  <si>
    <t>Adjusted operating surplus/(deficit) as % of Total Income</t>
  </si>
  <si>
    <t>* Adjusted for fundamental restructuring costs and movement on USS and other pension provisions</t>
  </si>
  <si>
    <t>Balance Sheet strength</t>
  </si>
  <si>
    <t>Current Ratio</t>
  </si>
  <si>
    <t>Total borrowing: Overdrafts, Loans, Finance Leases and amounts owed to SFC (including FT)</t>
  </si>
  <si>
    <t>Total borrowing as % of Total Assets</t>
  </si>
  <si>
    <t>Ratio total income to debt service costs</t>
  </si>
  <si>
    <t>Ratio Net cash flow from operating activities to Debt service costs</t>
  </si>
  <si>
    <t>Cash Position</t>
  </si>
  <si>
    <t>Cash and Current Asset Investments less overdrafts</t>
  </si>
  <si>
    <t>Days Ratio of Cash to Total Expenditure</t>
  </si>
  <si>
    <t>Days Ratio of Unrestricted Cash to Total Expenditure</t>
  </si>
  <si>
    <t>Net cash flow from operating activities as % of total income</t>
  </si>
  <si>
    <t>Net cash flow from operating activities as % of  total borrowing</t>
  </si>
  <si>
    <t>Earnings Before Interest, Tax, Depreciation and Amortisation</t>
  </si>
  <si>
    <t>EBITDA</t>
  </si>
  <si>
    <t xml:space="preserve">EBITDA as a % of Total Income </t>
  </si>
  <si>
    <t>Finance charges</t>
  </si>
  <si>
    <t>Surplus/(deficit) for the Year before other gains and losses and share of surplus/(deficit) from joint ventures and associates</t>
  </si>
  <si>
    <t>Amortisation (should be included in Depreciation figure above)</t>
  </si>
  <si>
    <t>Depreciation (including amortisation)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</si>
</sst>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0.0%"/>
    <numFmt numFmtId="165" formatCode="General_)"/>
    <numFmt numFmtId="166" formatCode="0.0"/>
    <numFmt numFmtId="167" formatCode="#,##0;\(#,##0\)"/>
    <numFmt numFmtId="168" formatCode="#,##0;[Red]\(#,##0\)"/>
    <numFmt numFmtId="169" formatCode="0.0%;[Red]\(0.0%\)"/>
  </numFmts>
  <fonts count="20" x14ac:knownFonts="1">
    <font>
      <sz val="10"/>
      <name val="Arial"/>
    </font>
    <font>
      <sz val="8"/>
      <name val="Arial"/>
      <family val="2"/>
    </font>
    <font>
      <sz val="10"/>
      <name val="Courier"/>
      <family val="3"/>
    </font>
    <font>
      <b/>
      <sz val="10"/>
      <name val="Calibri"/>
      <family val="2"/>
      <scheme val="minor"/>
    </font>
    <font>
      <sz val="10"/>
      <name val="Calibri"/>
      <family val="2"/>
      <scheme val="minor"/>
    </font>
    <font>
      <sz val="10"/>
      <name val="Arial"/>
      <family val="2"/>
    </font>
    <font>
      <u/>
      <sz val="10"/>
      <color theme="10"/>
      <name val="Arial"/>
      <family val="2"/>
    </font>
    <font>
      <sz val="10"/>
      <name val="Arial"/>
      <family val="2"/>
    </font>
    <font>
      <sz val="10"/>
      <name val="Arial"/>
      <family val="2"/>
    </font>
    <font>
      <b/>
      <sz val="13"/>
      <name val="Calibri"/>
      <family val="2"/>
      <scheme val="minor"/>
    </font>
    <font>
      <sz val="13"/>
      <name val="Calibri"/>
      <family val="2"/>
      <scheme val="minor"/>
    </font>
    <font>
      <u/>
      <sz val="10"/>
      <color theme="10"/>
      <name val="Calibri"/>
      <family val="2"/>
      <scheme val="minor"/>
    </font>
    <font>
      <b/>
      <i/>
      <sz val="10"/>
      <name val="Calibri"/>
      <family val="2"/>
      <scheme val="minor"/>
    </font>
    <font>
      <sz val="10"/>
      <color rgb="FF000000"/>
      <name val="Calibri"/>
      <family val="2"/>
      <scheme val="minor"/>
    </font>
    <font>
      <b/>
      <sz val="10"/>
      <color rgb="FF000000"/>
      <name val="Calibri"/>
      <family val="2"/>
    </font>
    <font>
      <sz val="10"/>
      <color rgb="FFFF0000"/>
      <name val="Calibri"/>
      <family val="2"/>
      <scheme val="minor"/>
    </font>
    <font>
      <i/>
      <sz val="10"/>
      <name val="Calibri"/>
      <family val="2"/>
      <scheme val="minor"/>
    </font>
    <font>
      <b/>
      <sz val="10"/>
      <color rgb="FF000000"/>
      <name val="Calibri"/>
      <family val="2"/>
      <scheme val="minor"/>
    </font>
    <font>
      <b/>
      <u/>
      <sz val="10"/>
      <name val="Calibri"/>
      <family val="2"/>
      <scheme val="minor"/>
    </font>
    <font>
      <b/>
      <sz val="10"/>
      <color rgb="FFFF0000"/>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lightUp">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BDD7EE"/>
        <bgColor indexed="64"/>
      </patternFill>
    </fill>
    <fill>
      <patternFill patternType="solid">
        <fgColor rgb="FFDDEBF7"/>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E4DFEC"/>
        <bgColor rgb="FF000000"/>
      </patternFill>
    </fill>
    <fill>
      <patternFill patternType="solid">
        <fgColor rgb="FFFFFF99"/>
        <bgColor rgb="FF000000"/>
      </patternFill>
    </fill>
    <fill>
      <patternFill patternType="solid">
        <fgColor rgb="FFFFFF66"/>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indexed="64"/>
      </right>
      <top/>
      <bottom/>
      <diagonal/>
    </border>
    <border>
      <left/>
      <right/>
      <top/>
      <bottom style="double">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
    <xf numFmtId="0" fontId="0" fillId="0" borderId="0"/>
    <xf numFmtId="165" fontId="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9" fontId="7" fillId="0" borderId="0" applyFont="0" applyFill="0" applyBorder="0" applyAlignment="0" applyProtection="0"/>
    <xf numFmtId="43" fontId="8" fillId="0" borderId="0" applyFont="0" applyFill="0" applyBorder="0" applyAlignment="0" applyProtection="0"/>
  </cellStyleXfs>
  <cellXfs count="369">
    <xf numFmtId="0" fontId="0" fillId="0" borderId="0" xfId="0"/>
    <xf numFmtId="0" fontId="4" fillId="3" borderId="0" xfId="0" applyFont="1" applyFill="1"/>
    <xf numFmtId="0" fontId="3" fillId="3" borderId="0" xfId="0" applyFont="1" applyFill="1" applyAlignment="1">
      <alignment horizontal="left"/>
    </xf>
    <xf numFmtId="0" fontId="4" fillId="3" borderId="0" xfId="0" applyFont="1" applyFill="1" applyAlignment="1">
      <alignment vertical="center"/>
    </xf>
    <xf numFmtId="164" fontId="4" fillId="3" borderId="0" xfId="0" applyNumberFormat="1" applyFont="1" applyFill="1"/>
    <xf numFmtId="167" fontId="4" fillId="3" borderId="0" xfId="0" applyNumberFormat="1" applyFont="1" applyFill="1" applyAlignment="1">
      <alignment horizontal="right" vertical="center"/>
    </xf>
    <xf numFmtId="0" fontId="3" fillId="3" borderId="0" xfId="0" applyFont="1" applyFill="1"/>
    <xf numFmtId="167" fontId="3" fillId="3" borderId="0" xfId="0" applyNumberFormat="1" applyFont="1" applyFill="1"/>
    <xf numFmtId="0" fontId="3" fillId="0" borderId="0" xfId="0" applyFont="1"/>
    <xf numFmtId="0" fontId="4" fillId="0" borderId="0" xfId="0" applyFont="1"/>
    <xf numFmtId="0" fontId="4" fillId="0" borderId="0" xfId="0" applyFont="1" applyAlignment="1">
      <alignment vertical="center"/>
    </xf>
    <xf numFmtId="0" fontId="4" fillId="0" borderId="0" xfId="0" applyFont="1" applyAlignment="1">
      <alignment horizontal="right"/>
    </xf>
    <xf numFmtId="0" fontId="4" fillId="0" borderId="0" xfId="0" applyFont="1" applyAlignment="1">
      <alignment horizontal="left"/>
    </xf>
    <xf numFmtId="0" fontId="3" fillId="0" borderId="0" xfId="0" applyFont="1" applyAlignment="1">
      <alignment horizontal="center" wrapText="1"/>
    </xf>
    <xf numFmtId="0" fontId="3" fillId="0" borderId="0" xfId="0" quotePrefix="1" applyFont="1" applyAlignment="1">
      <alignment horizontal="center"/>
    </xf>
    <xf numFmtId="0" fontId="3" fillId="9" borderId="3" xfId="0" applyFont="1" applyFill="1" applyBorder="1" applyAlignment="1">
      <alignment horizontal="center" wrapText="1"/>
    </xf>
    <xf numFmtId="0" fontId="3" fillId="9" borderId="4" xfId="0" quotePrefix="1" applyFont="1" applyFill="1" applyBorder="1" applyAlignment="1">
      <alignment horizontal="center"/>
    </xf>
    <xf numFmtId="0" fontId="3" fillId="9" borderId="9" xfId="0" applyFont="1" applyFill="1" applyBorder="1" applyAlignment="1">
      <alignment horizontal="center" wrapText="1"/>
    </xf>
    <xf numFmtId="0" fontId="3" fillId="9" borderId="13" xfId="0" applyFont="1" applyFill="1" applyBorder="1" applyAlignment="1">
      <alignment horizontal="center" wrapText="1"/>
    </xf>
    <xf numFmtId="0" fontId="3" fillId="9" borderId="12" xfId="0" quotePrefix="1" applyFont="1" applyFill="1" applyBorder="1" applyAlignment="1">
      <alignment horizontal="center"/>
    </xf>
    <xf numFmtId="0" fontId="3" fillId="9" borderId="14" xfId="0" quotePrefix="1" applyFont="1" applyFill="1" applyBorder="1" applyAlignment="1">
      <alignment horizontal="center"/>
    </xf>
    <xf numFmtId="0" fontId="4" fillId="3" borderId="0" xfId="0" applyFont="1" applyFill="1" applyAlignment="1">
      <alignment wrapText="1"/>
    </xf>
    <xf numFmtId="0" fontId="3" fillId="3" borderId="0" xfId="0" applyFont="1" applyFill="1" applyAlignment="1">
      <alignment horizontal="center" vertical="center" wrapText="1"/>
    </xf>
    <xf numFmtId="0" fontId="3" fillId="3" borderId="0" xfId="0" applyFont="1" applyFill="1" applyAlignment="1">
      <alignment vertical="center"/>
    </xf>
    <xf numFmtId="0" fontId="4" fillId="3" borderId="0" xfId="0" applyFont="1" applyFill="1" applyProtection="1">
      <protection locked="0"/>
    </xf>
    <xf numFmtId="0" fontId="4" fillId="3" borderId="7" xfId="0" applyFont="1" applyFill="1" applyBorder="1"/>
    <xf numFmtId="164" fontId="4" fillId="3" borderId="7" xfId="0" applyNumberFormat="1" applyFont="1" applyFill="1" applyBorder="1"/>
    <xf numFmtId="0" fontId="4" fillId="2" borderId="3" xfId="0" applyFont="1" applyFill="1" applyBorder="1"/>
    <xf numFmtId="3" fontId="4" fillId="4" borderId="1" xfId="0" applyNumberFormat="1" applyFont="1" applyFill="1" applyBorder="1" applyAlignment="1" applyProtection="1">
      <alignment horizontal="center" vertical="center"/>
      <protection locked="0"/>
    </xf>
    <xf numFmtId="0" fontId="9" fillId="3" borderId="0" xfId="0" applyFont="1" applyFill="1"/>
    <xf numFmtId="0" fontId="10" fillId="3" borderId="0" xfId="0" applyFont="1" applyFill="1"/>
    <xf numFmtId="0" fontId="10" fillId="4" borderId="1" xfId="0" applyFont="1" applyFill="1" applyBorder="1" applyProtection="1">
      <protection locked="0"/>
    </xf>
    <xf numFmtId="0" fontId="11" fillId="4" borderId="1" xfId="5" applyFont="1" applyFill="1" applyBorder="1" applyProtection="1">
      <protection locked="0"/>
    </xf>
    <xf numFmtId="0" fontId="9" fillId="2" borderId="1" xfId="0" applyFont="1" applyFill="1" applyBorder="1" applyAlignment="1">
      <alignment vertical="top"/>
    </xf>
    <xf numFmtId="0" fontId="10" fillId="3" borderId="0" xfId="0" applyFont="1" applyFill="1" applyAlignment="1">
      <alignment horizontal="center" vertical="center" wrapText="1"/>
    </xf>
    <xf numFmtId="0" fontId="3" fillId="0" borderId="0" xfId="0" applyFont="1" applyAlignment="1">
      <alignment horizontal="left"/>
    </xf>
    <xf numFmtId="49" fontId="4" fillId="4" borderId="1" xfId="0" applyNumberFormat="1" applyFont="1" applyFill="1" applyBorder="1" applyAlignment="1" applyProtection="1">
      <alignment horizontal="left" vertical="top" wrapText="1"/>
      <protection locked="0"/>
    </xf>
    <xf numFmtId="0" fontId="4" fillId="7" borderId="3"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locked="0"/>
    </xf>
    <xf numFmtId="0" fontId="3" fillId="9" borderId="10" xfId="0" applyFont="1" applyFill="1" applyBorder="1" applyAlignment="1">
      <alignment horizontal="center" wrapText="1"/>
    </xf>
    <xf numFmtId="0" fontId="3" fillId="9" borderId="16" xfId="0" quotePrefix="1" applyFont="1" applyFill="1" applyBorder="1" applyAlignment="1">
      <alignment horizontal="center"/>
    </xf>
    <xf numFmtId="3" fontId="4" fillId="4" borderId="3" xfId="0" applyNumberFormat="1" applyFont="1" applyFill="1" applyBorder="1" applyAlignment="1" applyProtection="1">
      <alignment horizontal="center" vertical="center"/>
      <protection locked="0"/>
    </xf>
    <xf numFmtId="0" fontId="3" fillId="9" borderId="3"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6" fontId="3" fillId="9" borderId="4" xfId="0" quotePrefix="1" applyNumberFormat="1" applyFont="1" applyFill="1" applyBorder="1" applyAlignment="1">
      <alignment horizontal="center"/>
    </xf>
    <xf numFmtId="6" fontId="3" fillId="3" borderId="0" xfId="0" quotePrefix="1" applyNumberFormat="1" applyFont="1" applyFill="1" applyAlignment="1">
      <alignment horizontal="center"/>
    </xf>
    <xf numFmtId="6" fontId="3" fillId="9" borderId="12" xfId="0" quotePrefix="1" applyNumberFormat="1" applyFont="1" applyFill="1" applyBorder="1" applyAlignment="1">
      <alignment horizontal="center"/>
    </xf>
    <xf numFmtId="6" fontId="3" fillId="9" borderId="16" xfId="0" quotePrefix="1" applyNumberFormat="1" applyFont="1" applyFill="1" applyBorder="1" applyAlignment="1">
      <alignment horizontal="center"/>
    </xf>
    <xf numFmtId="6" fontId="3" fillId="9" borderId="14" xfId="0" quotePrefix="1" applyNumberFormat="1" applyFont="1" applyFill="1" applyBorder="1" applyAlignment="1">
      <alignment horizontal="center"/>
    </xf>
    <xf numFmtId="6" fontId="3" fillId="0" borderId="0" xfId="0" quotePrefix="1" applyNumberFormat="1" applyFont="1" applyAlignment="1">
      <alignment horizontal="center"/>
    </xf>
    <xf numFmtId="6" fontId="3" fillId="9" borderId="12" xfId="0" applyNumberFormat="1" applyFont="1" applyFill="1" applyBorder="1" applyAlignment="1">
      <alignment horizontal="center"/>
    </xf>
    <xf numFmtId="6" fontId="3" fillId="9" borderId="16" xfId="0" applyNumberFormat="1" applyFont="1" applyFill="1" applyBorder="1" applyAlignment="1">
      <alignment horizontal="center"/>
    </xf>
    <xf numFmtId="6" fontId="3" fillId="3" borderId="2" xfId="0" applyNumberFormat="1" applyFont="1" applyFill="1" applyBorder="1" applyAlignment="1">
      <alignment horizontal="center"/>
    </xf>
    <xf numFmtId="0" fontId="4" fillId="9" borderId="4" xfId="0" applyFont="1" applyFill="1" applyBorder="1" applyAlignment="1">
      <alignment horizontal="center"/>
    </xf>
    <xf numFmtId="0" fontId="4" fillId="3" borderId="0" xfId="0" applyFont="1" applyFill="1" applyAlignment="1">
      <alignment horizontal="center"/>
    </xf>
    <xf numFmtId="167" fontId="4" fillId="0" borderId="0" xfId="0" applyNumberFormat="1" applyFont="1" applyAlignment="1">
      <alignment horizontal="right" vertical="center"/>
    </xf>
    <xf numFmtId="0" fontId="4" fillId="3" borderId="0" xfId="0" applyFont="1" applyFill="1" applyAlignment="1" applyProtection="1">
      <alignment horizontal="left" wrapText="1"/>
      <protection locked="0"/>
    </xf>
    <xf numFmtId="167" fontId="3" fillId="0" borderId="0" xfId="0" applyNumberFormat="1" applyFont="1" applyAlignment="1">
      <alignment horizontal="right" vertical="center"/>
    </xf>
    <xf numFmtId="167" fontId="12" fillId="0" borderId="0" xfId="0" applyNumberFormat="1" applyFont="1" applyAlignment="1">
      <alignment horizontal="right" vertical="center"/>
    </xf>
    <xf numFmtId="0" fontId="4" fillId="3" borderId="0" xfId="0" applyFont="1" applyFill="1" applyAlignment="1">
      <alignment horizontal="right" vertical="center"/>
    </xf>
    <xf numFmtId="0" fontId="4" fillId="0" borderId="0" xfId="0" applyFont="1" applyAlignment="1">
      <alignment horizontal="right" vertical="center"/>
    </xf>
    <xf numFmtId="0" fontId="3" fillId="3" borderId="0" xfId="0" applyFont="1" applyFill="1" applyAlignment="1">
      <alignment vertical="center" wrapText="1"/>
    </xf>
    <xf numFmtId="167" fontId="3" fillId="0" borderId="0" xfId="0" applyNumberFormat="1" applyFont="1" applyAlignment="1">
      <alignment horizontal="right" vertical="center" wrapText="1"/>
    </xf>
    <xf numFmtId="167" fontId="4" fillId="0" borderId="0" xfId="0" applyNumberFormat="1" applyFont="1" applyAlignment="1" applyProtection="1">
      <alignment horizontal="right" vertical="center"/>
      <protection locked="0"/>
    </xf>
    <xf numFmtId="0" fontId="4" fillId="3" borderId="0" xfId="0" applyFont="1" applyFill="1" applyAlignment="1">
      <alignment vertical="center" wrapText="1"/>
    </xf>
    <xf numFmtId="167" fontId="4" fillId="0" borderId="0" xfId="0" applyNumberFormat="1" applyFont="1" applyAlignment="1" applyProtection="1">
      <alignment horizontal="right" vertical="center" wrapText="1"/>
      <protection locked="0"/>
    </xf>
    <xf numFmtId="0" fontId="3" fillId="0" borderId="0" xfId="0" applyFont="1" applyAlignment="1">
      <alignment vertical="center"/>
    </xf>
    <xf numFmtId="167" fontId="3" fillId="6" borderId="0" xfId="0" applyNumberFormat="1" applyFont="1" applyFill="1" applyAlignment="1">
      <alignment horizontal="right" vertical="center"/>
    </xf>
    <xf numFmtId="167" fontId="4" fillId="6" borderId="0" xfId="0" applyNumberFormat="1" applyFont="1" applyFill="1" applyAlignment="1" applyProtection="1">
      <alignment horizontal="right" vertical="center"/>
      <protection locked="0"/>
    </xf>
    <xf numFmtId="0" fontId="4" fillId="3" borderId="0" xfId="0" applyFont="1" applyFill="1" applyAlignment="1">
      <alignment horizontal="left"/>
    </xf>
    <xf numFmtId="0" fontId="4" fillId="3" borderId="0" xfId="0" applyFont="1" applyFill="1" applyAlignment="1">
      <alignment horizontal="left" wrapText="1"/>
    </xf>
    <xf numFmtId="164" fontId="4" fillId="3" borderId="0" xfId="0" applyNumberFormat="1" applyFont="1" applyFill="1" applyAlignment="1">
      <alignment horizontal="left"/>
    </xf>
    <xf numFmtId="0" fontId="4" fillId="3" borderId="0" xfId="0" applyFont="1" applyFill="1" applyAlignment="1">
      <alignment horizontal="right"/>
    </xf>
    <xf numFmtId="0" fontId="4" fillId="3" borderId="0" xfId="0" applyFont="1" applyFill="1" applyAlignment="1">
      <alignment horizontal="left" vertical="center"/>
    </xf>
    <xf numFmtId="0" fontId="4" fillId="3" borderId="0" xfId="0" applyFont="1" applyFill="1" applyAlignment="1">
      <alignment horizontal="center" vertical="center"/>
    </xf>
    <xf numFmtId="164" fontId="4" fillId="3" borderId="0" xfId="0" applyNumberFormat="1" applyFont="1" applyFill="1" applyAlignment="1">
      <alignment horizontal="right" vertical="center"/>
    </xf>
    <xf numFmtId="0" fontId="4" fillId="0" borderId="0" xfId="0" applyFont="1" applyProtection="1">
      <protection locked="0"/>
    </xf>
    <xf numFmtId="0" fontId="4" fillId="11"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3" fontId="4" fillId="7" borderId="26" xfId="0" applyNumberFormat="1" applyFont="1" applyFill="1" applyBorder="1" applyAlignment="1" applyProtection="1">
      <alignment horizontal="right" vertical="center"/>
      <protection locked="0"/>
    </xf>
    <xf numFmtId="0" fontId="3" fillId="11" borderId="0" xfId="0" applyFont="1" applyFill="1" applyAlignment="1">
      <alignment vertical="center" wrapText="1"/>
    </xf>
    <xf numFmtId="0" fontId="4" fillId="0" borderId="0" xfId="0" applyFont="1" applyAlignment="1">
      <alignment horizontal="left" vertical="top" wrapText="1"/>
    </xf>
    <xf numFmtId="0" fontId="14" fillId="12" borderId="11" xfId="0" applyFont="1" applyFill="1" applyBorder="1" applyAlignment="1">
      <alignment horizontal="left" vertical="center"/>
    </xf>
    <xf numFmtId="0" fontId="14" fillId="12" borderId="8" xfId="0" applyFont="1" applyFill="1" applyBorder="1" applyAlignment="1">
      <alignment horizontal="left" vertical="center"/>
    </xf>
    <xf numFmtId="0" fontId="3" fillId="12" borderId="8" xfId="0" applyFont="1" applyFill="1" applyBorder="1" applyAlignment="1">
      <alignment horizontal="left"/>
    </xf>
    <xf numFmtId="0" fontId="4" fillId="12" borderId="8" xfId="0" applyFont="1" applyFill="1" applyBorder="1" applyAlignment="1">
      <alignment horizontal="left"/>
    </xf>
    <xf numFmtId="0" fontId="4" fillId="12" borderId="15" xfId="0" applyFont="1" applyFill="1" applyBorder="1" applyAlignment="1">
      <alignment horizontal="left"/>
    </xf>
    <xf numFmtId="0" fontId="3" fillId="3" borderId="0" xfId="0" applyFont="1" applyFill="1" applyAlignment="1">
      <alignment horizontal="left" vertical="center"/>
    </xf>
    <xf numFmtId="6" fontId="3" fillId="3" borderId="2" xfId="0" quotePrefix="1" applyNumberFormat="1" applyFont="1" applyFill="1" applyBorder="1" applyAlignment="1">
      <alignment horizontal="center"/>
    </xf>
    <xf numFmtId="6" fontId="3" fillId="9" borderId="4" xfId="0" applyNumberFormat="1" applyFont="1" applyFill="1" applyBorder="1" applyAlignment="1">
      <alignment horizontal="center"/>
    </xf>
    <xf numFmtId="6" fontId="3" fillId="3" borderId="0" xfId="0" applyNumberFormat="1" applyFont="1" applyFill="1" applyAlignment="1">
      <alignment horizontal="center"/>
    </xf>
    <xf numFmtId="6" fontId="3" fillId="3" borderId="0" xfId="0" applyNumberFormat="1" applyFont="1" applyFill="1" applyAlignment="1" applyProtection="1">
      <alignment horizontal="center"/>
      <protection locked="0"/>
    </xf>
    <xf numFmtId="6" fontId="4" fillId="3" borderId="0" xfId="0" applyNumberFormat="1" applyFont="1" applyFill="1" applyAlignment="1" applyProtection="1">
      <alignment horizontal="left" vertical="top" wrapText="1"/>
      <protection locked="0"/>
    </xf>
    <xf numFmtId="0" fontId="3"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vertical="top"/>
    </xf>
    <xf numFmtId="0" fontId="3" fillId="3" borderId="0" xfId="0" applyFont="1" applyFill="1" applyAlignment="1">
      <alignment horizontal="right" vertical="center"/>
    </xf>
    <xf numFmtId="6" fontId="4" fillId="3" borderId="0" xfId="0" applyNumberFormat="1" applyFont="1" applyFill="1" applyAlignment="1" applyProtection="1">
      <alignment horizontal="left"/>
      <protection locked="0"/>
    </xf>
    <xf numFmtId="0" fontId="4" fillId="3" borderId="0" xfId="0" applyFont="1" applyFill="1" applyAlignment="1" applyProtection="1">
      <alignment horizontal="left" vertical="center"/>
      <protection locked="0"/>
    </xf>
    <xf numFmtId="0" fontId="4" fillId="3" borderId="0" xfId="0" applyFont="1" applyFill="1" applyAlignment="1" applyProtection="1">
      <alignment horizontal="left" vertical="center" wrapText="1"/>
      <protection locked="0"/>
    </xf>
    <xf numFmtId="0" fontId="4" fillId="3" borderId="0" xfId="0" applyFont="1" applyFill="1" applyAlignment="1" applyProtection="1">
      <alignment horizontal="left"/>
      <protection locked="0"/>
    </xf>
    <xf numFmtId="6" fontId="4" fillId="3" borderId="0" xfId="0" applyNumberFormat="1" applyFont="1" applyFill="1" applyProtection="1">
      <protection locked="0"/>
    </xf>
    <xf numFmtId="6" fontId="4" fillId="3" borderId="0" xfId="0" applyNumberFormat="1" applyFont="1" applyFill="1" applyAlignment="1" applyProtection="1">
      <alignment vertical="top" wrapText="1"/>
      <protection locked="0"/>
    </xf>
    <xf numFmtId="6" fontId="3" fillId="9" borderId="14" xfId="0" applyNumberFormat="1" applyFont="1" applyFill="1" applyBorder="1" applyAlignment="1">
      <alignment horizontal="center"/>
    </xf>
    <xf numFmtId="9" fontId="4" fillId="3" borderId="0" xfId="0" applyNumberFormat="1" applyFont="1" applyFill="1"/>
    <xf numFmtId="0" fontId="3" fillId="3" borderId="17" xfId="0" applyFont="1" applyFill="1" applyBorder="1" applyAlignment="1">
      <alignment vertical="center"/>
    </xf>
    <xf numFmtId="0" fontId="4" fillId="3" borderId="18" xfId="0" applyFont="1" applyFill="1" applyBorder="1" applyAlignment="1">
      <alignment vertical="center"/>
    </xf>
    <xf numFmtId="167" fontId="4" fillId="3" borderId="18" xfId="0" applyNumberFormat="1" applyFont="1" applyFill="1" applyBorder="1" applyAlignment="1">
      <alignment horizontal="right" vertical="center"/>
    </xf>
    <xf numFmtId="0" fontId="4" fillId="3" borderId="20" xfId="0" applyFont="1" applyFill="1" applyBorder="1" applyAlignment="1">
      <alignment vertical="center"/>
    </xf>
    <xf numFmtId="0" fontId="3" fillId="3" borderId="20" xfId="0" applyFont="1" applyFill="1" applyBorder="1" applyAlignment="1">
      <alignment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9" fontId="3" fillId="3" borderId="0" xfId="0" applyNumberFormat="1" applyFont="1" applyFill="1"/>
    <xf numFmtId="3" fontId="4" fillId="3" borderId="0" xfId="0" applyNumberFormat="1" applyFont="1" applyFill="1"/>
    <xf numFmtId="9" fontId="4" fillId="3" borderId="0" xfId="0" applyNumberFormat="1" applyFont="1" applyFill="1" applyAlignment="1">
      <alignment horizontal="right" vertical="center"/>
    </xf>
    <xf numFmtId="0" fontId="4" fillId="3" borderId="19" xfId="0" applyFont="1" applyFill="1" applyBorder="1" applyAlignment="1">
      <alignment horizontal="right" vertical="center"/>
    </xf>
    <xf numFmtId="0" fontId="4" fillId="3" borderId="21" xfId="0" applyFont="1" applyFill="1" applyBorder="1" applyAlignment="1">
      <alignment horizontal="right" vertical="center"/>
    </xf>
    <xf numFmtId="0" fontId="4" fillId="3" borderId="24" xfId="0" applyFont="1" applyFill="1" applyBorder="1" applyAlignment="1">
      <alignment horizontal="right" vertical="center"/>
    </xf>
    <xf numFmtId="9" fontId="3" fillId="3" borderId="0" xfId="0" applyNumberFormat="1" applyFont="1" applyFill="1" applyAlignment="1">
      <alignment horizontal="right" vertical="center"/>
    </xf>
    <xf numFmtId="167" fontId="15" fillId="3" borderId="23" xfId="0" applyNumberFormat="1" applyFont="1" applyFill="1" applyBorder="1" applyAlignment="1" applyProtection="1">
      <alignment horizontal="right" vertical="center"/>
      <protection locked="0"/>
    </xf>
    <xf numFmtId="0" fontId="4" fillId="0" borderId="0" xfId="0" applyFont="1" applyAlignment="1">
      <alignment horizontal="left" wrapText="1"/>
    </xf>
    <xf numFmtId="0" fontId="4" fillId="3" borderId="0" xfId="0" applyFont="1" applyFill="1" applyAlignment="1" applyProtection="1">
      <alignment horizontal="left" vertical="top" wrapText="1"/>
      <protection locked="0"/>
    </xf>
    <xf numFmtId="0" fontId="4" fillId="3" borderId="0" xfId="0" applyFont="1" applyFill="1" applyAlignment="1">
      <alignment horizontal="left" vertical="top" wrapText="1"/>
    </xf>
    <xf numFmtId="0" fontId="15" fillId="0" borderId="0" xfId="0" applyFont="1" applyAlignment="1">
      <alignment horizontal="left" vertical="top" wrapText="1"/>
    </xf>
    <xf numFmtId="167" fontId="15" fillId="3" borderId="23" xfId="0" applyNumberFormat="1" applyFont="1" applyFill="1" applyBorder="1" applyAlignment="1" applyProtection="1">
      <alignment horizontal="right" vertical="center" wrapText="1"/>
      <protection locked="0"/>
    </xf>
    <xf numFmtId="168" fontId="4" fillId="3" borderId="0" xfId="0" applyNumberFormat="1" applyFont="1" applyFill="1" applyAlignment="1">
      <alignment horizontal="right" vertical="center"/>
    </xf>
    <xf numFmtId="168" fontId="13" fillId="7" borderId="26" xfId="0" applyNumberFormat="1" applyFont="1" applyFill="1" applyBorder="1" applyAlignment="1" applyProtection="1">
      <alignment horizontal="right" vertical="center"/>
      <protection locked="0"/>
    </xf>
    <xf numFmtId="168" fontId="4" fillId="0" borderId="0" xfId="0" applyNumberFormat="1" applyFont="1" applyAlignment="1">
      <alignment horizontal="right" vertical="center"/>
    </xf>
    <xf numFmtId="168" fontId="4" fillId="7" borderId="26" xfId="0" applyNumberFormat="1" applyFont="1" applyFill="1" applyBorder="1" applyAlignment="1" applyProtection="1">
      <alignment horizontal="right" vertical="center"/>
      <protection locked="0"/>
    </xf>
    <xf numFmtId="168" fontId="3" fillId="10" borderId="1" xfId="0" applyNumberFormat="1" applyFont="1" applyFill="1" applyBorder="1" applyAlignment="1" applyProtection="1">
      <alignment horizontal="right" vertical="center"/>
      <protection locked="0"/>
    </xf>
    <xf numFmtId="168" fontId="3" fillId="0" borderId="0" xfId="0" applyNumberFormat="1" applyFont="1" applyAlignment="1" applyProtection="1">
      <alignment horizontal="right" vertical="center"/>
      <protection locked="0"/>
    </xf>
    <xf numFmtId="168" fontId="3" fillId="0" borderId="0" xfId="0" applyNumberFormat="1" applyFont="1" applyAlignment="1">
      <alignment horizontal="right" vertical="center"/>
    </xf>
    <xf numFmtId="168" fontId="13" fillId="7" borderId="28" xfId="0" applyNumberFormat="1" applyFont="1" applyFill="1" applyBorder="1" applyAlignment="1" applyProtection="1">
      <alignment horizontal="right" vertical="center"/>
      <protection locked="0"/>
    </xf>
    <xf numFmtId="168" fontId="13" fillId="0" borderId="30" xfId="0" applyNumberFormat="1" applyFont="1" applyBorder="1" applyAlignment="1" applyProtection="1">
      <alignment horizontal="right" vertical="center"/>
      <protection locked="0"/>
    </xf>
    <xf numFmtId="168" fontId="13" fillId="0" borderId="31" xfId="0" applyNumberFormat="1" applyFont="1" applyBorder="1" applyAlignment="1" applyProtection="1">
      <alignment horizontal="right" vertical="center"/>
      <protection locked="0"/>
    </xf>
    <xf numFmtId="168" fontId="13" fillId="7" borderId="29" xfId="0" applyNumberFormat="1" applyFont="1" applyFill="1" applyBorder="1" applyAlignment="1" applyProtection="1">
      <alignment horizontal="right" vertical="center"/>
      <protection locked="0"/>
    </xf>
    <xf numFmtId="3" fontId="4" fillId="3" borderId="1" xfId="0" applyNumberFormat="1" applyFont="1" applyFill="1" applyBorder="1" applyAlignment="1">
      <alignment horizontal="right" vertical="center"/>
    </xf>
    <xf numFmtId="3" fontId="4" fillId="3" borderId="0" xfId="0" applyNumberFormat="1" applyFont="1" applyFill="1" applyAlignment="1">
      <alignment horizontal="right" vertical="center"/>
    </xf>
    <xf numFmtId="3" fontId="3" fillId="3" borderId="5" xfId="0" applyNumberFormat="1" applyFont="1" applyFill="1" applyBorder="1" applyAlignment="1">
      <alignment horizontal="right" vertical="center"/>
    </xf>
    <xf numFmtId="3" fontId="3" fillId="3" borderId="0" xfId="0" applyNumberFormat="1" applyFont="1" applyFill="1" applyAlignment="1">
      <alignment horizontal="right" vertical="center"/>
    </xf>
    <xf numFmtId="3" fontId="12" fillId="3" borderId="0" xfId="0" applyNumberFormat="1" applyFont="1" applyFill="1" applyAlignment="1">
      <alignment horizontal="right" vertical="center"/>
    </xf>
    <xf numFmtId="3" fontId="4" fillId="0" borderId="1" xfId="0" applyNumberFormat="1" applyFont="1" applyBorder="1" applyAlignment="1">
      <alignment horizontal="right" vertical="center"/>
    </xf>
    <xf numFmtId="3" fontId="4" fillId="0" borderId="2" xfId="0" applyNumberFormat="1" applyFont="1" applyBorder="1" applyAlignment="1" applyProtection="1">
      <alignment horizontal="right" vertical="center"/>
      <protection locked="0"/>
    </xf>
    <xf numFmtId="3" fontId="4" fillId="3" borderId="2" xfId="0" applyNumberFormat="1" applyFont="1" applyFill="1" applyBorder="1" applyAlignment="1">
      <alignment horizontal="right" vertical="center"/>
    </xf>
    <xf numFmtId="3" fontId="3" fillId="3" borderId="0" xfId="0" applyNumberFormat="1" applyFont="1" applyFill="1" applyAlignment="1">
      <alignment horizontal="right" vertical="center" wrapText="1"/>
    </xf>
    <xf numFmtId="3" fontId="4" fillId="4" borderId="1" xfId="0" applyNumberFormat="1" applyFont="1" applyFill="1" applyBorder="1" applyAlignment="1" applyProtection="1">
      <alignment horizontal="right" vertical="center"/>
      <protection locked="0"/>
    </xf>
    <xf numFmtId="3" fontId="3" fillId="6" borderId="0" xfId="0" applyNumberFormat="1" applyFont="1" applyFill="1" applyAlignment="1">
      <alignment horizontal="right" vertical="center" wrapText="1"/>
    </xf>
    <xf numFmtId="3" fontId="3" fillId="6" borderId="0" xfId="0" applyNumberFormat="1" applyFont="1" applyFill="1" applyAlignment="1" applyProtection="1">
      <alignment horizontal="right" vertical="center" wrapText="1"/>
      <protection locked="0"/>
    </xf>
    <xf numFmtId="3" fontId="4" fillId="6" borderId="16" xfId="0" applyNumberFormat="1" applyFont="1" applyFill="1" applyBorder="1" applyAlignment="1" applyProtection="1">
      <alignment horizontal="right" vertical="center" wrapText="1"/>
      <protection locked="0"/>
    </xf>
    <xf numFmtId="3" fontId="4" fillId="6" borderId="0" xfId="0" applyNumberFormat="1" applyFont="1" applyFill="1" applyAlignment="1" applyProtection="1">
      <alignment horizontal="right" vertical="center" wrapText="1"/>
      <protection locked="0"/>
    </xf>
    <xf numFmtId="3" fontId="4" fillId="6" borderId="16" xfId="0" applyNumberFormat="1" applyFont="1" applyFill="1" applyBorder="1" applyAlignment="1" applyProtection="1">
      <alignment horizontal="right" vertical="center"/>
      <protection locked="0"/>
    </xf>
    <xf numFmtId="3" fontId="4" fillId="3" borderId="0" xfId="0" applyNumberFormat="1" applyFont="1" applyFill="1" applyAlignment="1" applyProtection="1">
      <alignment horizontal="right" vertical="center" wrapText="1"/>
      <protection locked="0"/>
    </xf>
    <xf numFmtId="3" fontId="4" fillId="4" borderId="1" xfId="0" applyNumberFormat="1" applyFont="1" applyFill="1" applyBorder="1" applyAlignment="1" applyProtection="1">
      <alignment horizontal="right" vertical="center" wrapText="1"/>
      <protection locked="0"/>
    </xf>
    <xf numFmtId="3" fontId="4" fillId="3" borderId="0" xfId="0" applyNumberFormat="1" applyFont="1" applyFill="1" applyAlignment="1">
      <alignment horizontal="right" vertical="center" wrapText="1"/>
    </xf>
    <xf numFmtId="3" fontId="3" fillId="6" borderId="0" xfId="0" applyNumberFormat="1" applyFont="1" applyFill="1" applyAlignment="1">
      <alignment horizontal="right" vertical="center"/>
    </xf>
    <xf numFmtId="3" fontId="3" fillId="6" borderId="0" xfId="0" applyNumberFormat="1" applyFont="1" applyFill="1" applyAlignment="1" applyProtection="1">
      <alignment horizontal="right" vertical="center"/>
      <protection locked="0"/>
    </xf>
    <xf numFmtId="3" fontId="4" fillId="3" borderId="0" xfId="0" applyNumberFormat="1" applyFont="1" applyFill="1" applyAlignment="1" applyProtection="1">
      <alignment horizontal="right" vertical="center"/>
      <protection locked="0"/>
    </xf>
    <xf numFmtId="3" fontId="4" fillId="3" borderId="2" xfId="0" applyNumberFormat="1" applyFont="1" applyFill="1" applyBorder="1" applyAlignment="1" applyProtection="1">
      <alignment horizontal="right" vertical="center"/>
      <protection locked="0"/>
    </xf>
    <xf numFmtId="3" fontId="4" fillId="7" borderId="1" xfId="0" applyNumberFormat="1" applyFont="1" applyFill="1" applyBorder="1" applyAlignment="1" applyProtection="1">
      <alignment horizontal="right" vertical="center"/>
      <protection locked="0"/>
    </xf>
    <xf numFmtId="1" fontId="4" fillId="7" borderId="1" xfId="0" applyNumberFormat="1" applyFont="1" applyFill="1" applyBorder="1" applyAlignment="1" applyProtection="1">
      <alignment horizontal="right" vertical="center"/>
      <protection locked="0"/>
    </xf>
    <xf numFmtId="1" fontId="4" fillId="3" borderId="0" xfId="0" applyNumberFormat="1" applyFont="1" applyFill="1" applyAlignment="1" applyProtection="1">
      <alignment horizontal="right" vertical="center"/>
      <protection locked="0"/>
    </xf>
    <xf numFmtId="1" fontId="4" fillId="4" borderId="1" xfId="0" applyNumberFormat="1" applyFont="1" applyFill="1" applyBorder="1" applyAlignment="1" applyProtection="1">
      <alignment horizontal="right" vertical="center"/>
      <protection locked="0"/>
    </xf>
    <xf numFmtId="1" fontId="4" fillId="0" borderId="1" xfId="0" applyNumberFormat="1" applyFont="1" applyBorder="1" applyAlignment="1">
      <alignment horizontal="right" vertical="center"/>
    </xf>
    <xf numFmtId="1" fontId="4" fillId="3" borderId="0" xfId="0" applyNumberFormat="1" applyFont="1" applyFill="1" applyAlignment="1">
      <alignment horizontal="right" vertical="center"/>
    </xf>
    <xf numFmtId="1" fontId="3" fillId="3" borderId="0" xfId="0" applyNumberFormat="1" applyFont="1" applyFill="1" applyAlignment="1">
      <alignment horizontal="right" vertical="center"/>
    </xf>
    <xf numFmtId="1" fontId="3" fillId="7" borderId="1" xfId="0" applyNumberFormat="1" applyFont="1" applyFill="1" applyBorder="1" applyAlignment="1" applyProtection="1">
      <alignment horizontal="right" vertical="center"/>
      <protection locked="0"/>
    </xf>
    <xf numFmtId="1" fontId="3" fillId="3" borderId="0" xfId="0" applyNumberFormat="1" applyFont="1" applyFill="1" applyAlignment="1" applyProtection="1">
      <alignment horizontal="right" vertical="center"/>
      <protection locked="0"/>
    </xf>
    <xf numFmtId="1" fontId="3" fillId="4" borderId="1" xfId="0" applyNumberFormat="1" applyFont="1" applyFill="1" applyBorder="1" applyAlignment="1" applyProtection="1">
      <alignment horizontal="right" vertical="center"/>
      <protection locked="0"/>
    </xf>
    <xf numFmtId="3" fontId="4" fillId="0" borderId="0" xfId="0" applyNumberFormat="1" applyFont="1" applyAlignment="1">
      <alignment horizontal="right" vertical="center"/>
    </xf>
    <xf numFmtId="3" fontId="4" fillId="0" borderId="15" xfId="0" applyNumberFormat="1" applyFont="1" applyBorder="1" applyAlignment="1">
      <alignment horizontal="right" vertical="center"/>
    </xf>
    <xf numFmtId="3" fontId="4" fillId="0" borderId="0" xfId="0" applyNumberFormat="1" applyFont="1" applyAlignment="1" applyProtection="1">
      <alignment horizontal="right" vertical="center"/>
      <protection locked="0"/>
    </xf>
    <xf numFmtId="3" fontId="4" fillId="7" borderId="15" xfId="0" applyNumberFormat="1" applyFont="1" applyFill="1" applyBorder="1" applyAlignment="1" applyProtection="1">
      <alignment horizontal="right" vertical="center"/>
      <protection locked="0"/>
    </xf>
    <xf numFmtId="3" fontId="4" fillId="7" borderId="13" xfId="0" applyNumberFormat="1" applyFont="1" applyFill="1" applyBorder="1" applyAlignment="1" applyProtection="1">
      <alignment horizontal="right" vertical="center"/>
      <protection locked="0"/>
    </xf>
    <xf numFmtId="3" fontId="4" fillId="0" borderId="5" xfId="0" applyNumberFormat="1" applyFont="1" applyBorder="1" applyAlignment="1">
      <alignment horizontal="right" vertical="center"/>
    </xf>
    <xf numFmtId="3" fontId="4" fillId="7" borderId="25" xfId="0" applyNumberFormat="1" applyFont="1" applyFill="1" applyBorder="1" applyAlignment="1" applyProtection="1">
      <alignment horizontal="right" vertical="center"/>
      <protection locked="0"/>
    </xf>
    <xf numFmtId="3"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3" fontId="3" fillId="0" borderId="5" xfId="0" applyNumberFormat="1" applyFont="1" applyBorder="1" applyAlignment="1">
      <alignment horizontal="right" vertical="center"/>
    </xf>
    <xf numFmtId="3" fontId="3" fillId="0" borderId="0" xfId="0" applyNumberFormat="1" applyFont="1" applyAlignment="1">
      <alignment horizontal="right" vertical="center"/>
    </xf>
    <xf numFmtId="3" fontId="4" fillId="7" borderId="3" xfId="0" applyNumberFormat="1" applyFont="1" applyFill="1" applyBorder="1" applyAlignment="1" applyProtection="1">
      <alignment horizontal="right" vertical="center"/>
      <protection locked="0"/>
    </xf>
    <xf numFmtId="3" fontId="4" fillId="0" borderId="8" xfId="0" applyNumberFormat="1" applyFont="1" applyBorder="1" applyAlignment="1" applyProtection="1">
      <alignment horizontal="right" vertical="center"/>
      <protection locked="0"/>
    </xf>
    <xf numFmtId="164" fontId="4" fillId="3" borderId="0" xfId="6" applyNumberFormat="1" applyFont="1" applyFill="1" applyBorder="1" applyProtection="1"/>
    <xf numFmtId="0" fontId="4" fillId="6" borderId="0" xfId="0" applyFont="1" applyFill="1"/>
    <xf numFmtId="164" fontId="4" fillId="0" borderId="0" xfId="0" applyNumberFormat="1" applyFont="1"/>
    <xf numFmtId="0" fontId="3" fillId="3" borderId="0" xfId="0" applyFont="1" applyFill="1" applyAlignment="1" applyProtection="1">
      <alignment horizontal="center"/>
      <protection locked="0"/>
    </xf>
    <xf numFmtId="0" fontId="4" fillId="0" borderId="0" xfId="0" applyFont="1" applyAlignment="1" applyProtection="1">
      <alignment horizontal="left" vertical="top" wrapText="1"/>
      <protection locked="0"/>
    </xf>
    <xf numFmtId="0" fontId="4" fillId="3" borderId="9" xfId="0" applyFont="1" applyFill="1" applyBorder="1" applyAlignment="1">
      <alignment vertical="top"/>
    </xf>
    <xf numFmtId="0" fontId="4" fillId="3" borderId="10" xfId="0" applyFont="1" applyFill="1" applyBorder="1" applyAlignment="1">
      <alignment vertical="center"/>
    </xf>
    <xf numFmtId="0" fontId="4" fillId="5" borderId="3" xfId="0" applyFont="1" applyFill="1" applyBorder="1" applyAlignment="1">
      <alignment horizontal="center" vertical="top"/>
    </xf>
    <xf numFmtId="0" fontId="4" fillId="7" borderId="3" xfId="0" applyFont="1" applyFill="1" applyBorder="1" applyAlignment="1" applyProtection="1">
      <alignment horizontal="center" vertical="top" wrapText="1"/>
      <protection locked="0"/>
    </xf>
    <xf numFmtId="0" fontId="4" fillId="3" borderId="11" xfId="0" applyFont="1" applyFill="1" applyBorder="1" applyAlignment="1">
      <alignment vertical="top"/>
    </xf>
    <xf numFmtId="0" fontId="4" fillId="3" borderId="8" xfId="0" applyFont="1" applyFill="1" applyBorder="1" applyAlignment="1">
      <alignment vertical="center"/>
    </xf>
    <xf numFmtId="0" fontId="4" fillId="5" borderId="1" xfId="0" applyFont="1" applyFill="1" applyBorder="1" applyAlignment="1">
      <alignment horizontal="center" vertical="top"/>
    </xf>
    <xf numFmtId="164" fontId="4" fillId="4" borderId="3" xfId="0" applyNumberFormat="1" applyFont="1" applyFill="1" applyBorder="1" applyAlignment="1" applyProtection="1">
      <alignment horizontal="center" vertical="top"/>
      <protection locked="0"/>
    </xf>
    <xf numFmtId="0" fontId="4" fillId="2" borderId="3" xfId="0" applyFont="1" applyFill="1" applyBorder="1" applyAlignment="1">
      <alignment horizontal="left" vertical="center" wrapText="1"/>
    </xf>
    <xf numFmtId="0" fontId="4" fillId="3" borderId="9" xfId="0" applyFont="1" applyFill="1" applyBorder="1" applyAlignment="1">
      <alignment vertical="center"/>
    </xf>
    <xf numFmtId="0" fontId="4" fillId="7" borderId="3" xfId="0" applyFont="1" applyFill="1" applyBorder="1" applyAlignment="1" applyProtection="1">
      <alignment horizontal="left" vertical="top" wrapText="1"/>
      <protection locked="0"/>
    </xf>
    <xf numFmtId="0" fontId="4" fillId="3" borderId="11" xfId="0" applyFont="1" applyFill="1" applyBorder="1" applyAlignment="1">
      <alignment vertical="center"/>
    </xf>
    <xf numFmtId="164" fontId="4" fillId="4" borderId="1" xfId="0" applyNumberFormat="1" applyFont="1" applyFill="1" applyBorder="1" applyAlignment="1" applyProtection="1">
      <alignment horizontal="center" vertical="top"/>
      <protection locked="0"/>
    </xf>
    <xf numFmtId="3" fontId="4" fillId="4" borderId="1" xfId="0" applyNumberFormat="1" applyFont="1" applyFill="1" applyBorder="1" applyAlignment="1" applyProtection="1">
      <alignment horizontal="center" vertical="top"/>
      <protection locked="0"/>
    </xf>
    <xf numFmtId="0" fontId="4" fillId="7" borderId="1" xfId="0" applyFont="1" applyFill="1" applyBorder="1" applyAlignment="1" applyProtection="1">
      <alignment horizontal="left" vertical="top" wrapText="1"/>
      <protection locked="0"/>
    </xf>
    <xf numFmtId="43" fontId="4" fillId="0" borderId="0" xfId="7" applyFont="1" applyFill="1"/>
    <xf numFmtId="0" fontId="3" fillId="2" borderId="3" xfId="0" applyFont="1" applyFill="1" applyBorder="1" applyAlignment="1">
      <alignment horizontal="center"/>
    </xf>
    <xf numFmtId="6" fontId="3" fillId="2" borderId="2" xfId="0" quotePrefix="1" applyNumberFormat="1" applyFont="1" applyFill="1" applyBorder="1" applyAlignment="1">
      <alignment horizontal="center" vertical="top"/>
    </xf>
    <xf numFmtId="0" fontId="3" fillId="8" borderId="6" xfId="0" applyFont="1" applyFill="1" applyBorder="1"/>
    <xf numFmtId="43" fontId="3" fillId="8" borderId="6" xfId="7" applyFont="1" applyFill="1" applyBorder="1"/>
    <xf numFmtId="0" fontId="4" fillId="3" borderId="0" xfId="0" applyFont="1" applyFill="1" applyAlignment="1">
      <alignment horizontal="left" vertical="center" wrapText="1"/>
    </xf>
    <xf numFmtId="0" fontId="4" fillId="3" borderId="0" xfId="0" applyFont="1" applyFill="1" applyAlignment="1">
      <alignment horizontal="left" vertical="top"/>
    </xf>
    <xf numFmtId="3" fontId="3" fillId="3" borderId="6" xfId="0" applyNumberFormat="1" applyFont="1" applyFill="1" applyBorder="1" applyAlignment="1">
      <alignment horizontal="right" vertical="center"/>
    </xf>
    <xf numFmtId="3" fontId="4" fillId="6" borderId="0" xfId="0" applyNumberFormat="1" applyFont="1" applyFill="1" applyAlignment="1" applyProtection="1">
      <alignment horizontal="right" vertical="center"/>
      <protection locked="0"/>
    </xf>
    <xf numFmtId="3" fontId="3" fillId="6" borderId="6" xfId="0" applyNumberFormat="1" applyFont="1" applyFill="1" applyBorder="1" applyAlignment="1">
      <alignment horizontal="right" vertical="center"/>
    </xf>
    <xf numFmtId="0" fontId="4" fillId="9" borderId="4" xfId="0" quotePrefix="1" applyFont="1" applyFill="1" applyBorder="1" applyAlignment="1">
      <alignment horizontal="center"/>
    </xf>
    <xf numFmtId="0" fontId="4" fillId="3" borderId="4" xfId="0" applyFont="1" applyFill="1" applyBorder="1"/>
    <xf numFmtId="9" fontId="4" fillId="3" borderId="4" xfId="0" applyNumberFormat="1" applyFont="1" applyFill="1" applyBorder="1"/>
    <xf numFmtId="167" fontId="4" fillId="3" borderId="0" xfId="0" applyNumberFormat="1" applyFont="1" applyFill="1"/>
    <xf numFmtId="0" fontId="4" fillId="3" borderId="0" xfId="0" quotePrefix="1" applyFont="1" applyFill="1" applyAlignment="1">
      <alignment horizontal="center"/>
    </xf>
    <xf numFmtId="167" fontId="3" fillId="3" borderId="15" xfId="0" applyNumberFormat="1" applyFont="1" applyFill="1" applyBorder="1" applyAlignment="1">
      <alignment horizontal="center"/>
    </xf>
    <xf numFmtId="167" fontId="4" fillId="3" borderId="2" xfId="0" applyNumberFormat="1" applyFont="1" applyFill="1" applyBorder="1"/>
    <xf numFmtId="3" fontId="4" fillId="3" borderId="2" xfId="0" applyNumberFormat="1" applyFont="1" applyFill="1" applyBorder="1" applyAlignment="1">
      <alignment horizontal="center" vertical="center"/>
    </xf>
    <xf numFmtId="0" fontId="4" fillId="3" borderId="2" xfId="0" applyFont="1" applyFill="1" applyBorder="1"/>
    <xf numFmtId="9" fontId="4" fillId="3" borderId="2" xfId="0" applyNumberFormat="1" applyFont="1" applyFill="1" applyBorder="1" applyAlignment="1">
      <alignment horizontal="center" vertical="center"/>
    </xf>
    <xf numFmtId="0" fontId="4" fillId="0" borderId="2" xfId="0" applyFont="1" applyBorder="1" applyAlignment="1">
      <alignment wrapText="1"/>
    </xf>
    <xf numFmtId="9" fontId="4" fillId="0" borderId="2" xfId="0" applyNumberFormat="1" applyFont="1" applyBorder="1" applyAlignment="1">
      <alignment horizontal="center" vertical="center"/>
    </xf>
    <xf numFmtId="0" fontId="4" fillId="0" borderId="2" xfId="0" applyFont="1" applyBorder="1" applyAlignment="1">
      <alignment horizontal="left" wrapText="1"/>
    </xf>
    <xf numFmtId="0" fontId="4" fillId="0" borderId="2" xfId="0" applyFont="1" applyBorder="1"/>
    <xf numFmtId="0" fontId="4" fillId="0" borderId="4" xfId="0" applyFont="1" applyBorder="1" applyAlignment="1">
      <alignment horizontal="left"/>
    </xf>
    <xf numFmtId="9" fontId="4" fillId="0" borderId="4" xfId="0" applyNumberFormat="1" applyFont="1" applyBorder="1" applyAlignment="1">
      <alignment horizontal="center" vertical="center"/>
    </xf>
    <xf numFmtId="9" fontId="4" fillId="0" borderId="0" xfId="0" applyNumberFormat="1" applyFont="1" applyAlignment="1">
      <alignment horizontal="center" vertical="center"/>
    </xf>
    <xf numFmtId="167" fontId="4" fillId="0" borderId="0" xfId="0" applyNumberFormat="1" applyFont="1"/>
    <xf numFmtId="167" fontId="3" fillId="0" borderId="15" xfId="0" applyNumberFormat="1" applyFont="1" applyBorder="1" applyAlignment="1">
      <alignment horizontal="center"/>
    </xf>
    <xf numFmtId="167" fontId="4" fillId="0" borderId="2" xfId="0" applyNumberFormat="1" applyFont="1" applyBorder="1"/>
    <xf numFmtId="3" fontId="4" fillId="0" borderId="2" xfId="0" applyNumberFormat="1" applyFont="1" applyBorder="1" applyAlignment="1">
      <alignment horizontal="center" vertical="center"/>
    </xf>
    <xf numFmtId="0" fontId="4" fillId="0" borderId="2" xfId="0" applyFont="1" applyBorder="1" applyAlignment="1">
      <alignment horizontal="left"/>
    </xf>
    <xf numFmtId="167" fontId="4" fillId="3" borderId="3" xfId="0" applyNumberFormat="1" applyFont="1" applyFill="1" applyBorder="1"/>
    <xf numFmtId="168" fontId="4" fillId="3" borderId="3" xfId="0" applyNumberFormat="1" applyFont="1" applyFill="1" applyBorder="1" applyAlignment="1">
      <alignment horizontal="center" vertical="center"/>
    </xf>
    <xf numFmtId="0" fontId="4" fillId="3" borderId="7" xfId="0" applyFont="1" applyFill="1" applyBorder="1" applyAlignment="1">
      <alignment wrapText="1"/>
    </xf>
    <xf numFmtId="169" fontId="4" fillId="3" borderId="2" xfId="0" applyNumberFormat="1" applyFont="1" applyFill="1" applyBorder="1" applyAlignment="1">
      <alignment horizontal="center" vertical="center"/>
    </xf>
    <xf numFmtId="169" fontId="4" fillId="3" borderId="7" xfId="0" applyNumberFormat="1" applyFont="1" applyFill="1" applyBorder="1" applyAlignment="1">
      <alignment horizontal="center" vertical="center"/>
    </xf>
    <xf numFmtId="0" fontId="4" fillId="3" borderId="2" xfId="0" applyFont="1" applyFill="1" applyBorder="1" applyAlignment="1">
      <alignment wrapText="1"/>
    </xf>
    <xf numFmtId="167" fontId="4" fillId="3" borderId="2" xfId="0" applyNumberFormat="1" applyFont="1" applyFill="1" applyBorder="1" applyAlignment="1">
      <alignment horizontal="center" vertical="center"/>
    </xf>
    <xf numFmtId="0" fontId="4" fillId="3" borderId="4" xfId="0" applyFont="1" applyFill="1" applyBorder="1" applyAlignment="1">
      <alignment wrapText="1"/>
    </xf>
    <xf numFmtId="169" fontId="4" fillId="3" borderId="4"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167" fontId="4" fillId="3" borderId="2" xfId="0" applyNumberFormat="1" applyFont="1" applyFill="1" applyBorder="1" applyAlignment="1">
      <alignment wrapText="1"/>
    </xf>
    <xf numFmtId="167" fontId="4" fillId="3" borderId="4" xfId="0" applyNumberFormat="1" applyFont="1" applyFill="1" applyBorder="1"/>
    <xf numFmtId="1" fontId="4" fillId="3" borderId="2" xfId="0" applyNumberFormat="1" applyFont="1" applyFill="1" applyBorder="1" applyAlignment="1">
      <alignment horizontal="center" vertical="center"/>
    </xf>
    <xf numFmtId="3" fontId="4" fillId="3" borderId="2" xfId="0" applyNumberFormat="1" applyFont="1" applyFill="1" applyBorder="1"/>
    <xf numFmtId="9" fontId="4" fillId="3" borderId="2" xfId="0" applyNumberFormat="1" applyFont="1" applyFill="1" applyBorder="1"/>
    <xf numFmtId="166" fontId="4" fillId="0" borderId="2" xfId="0" applyNumberFormat="1" applyFont="1" applyBorder="1" applyAlignment="1">
      <alignment horizontal="center" vertical="center"/>
    </xf>
    <xf numFmtId="0" fontId="4" fillId="13" borderId="9" xfId="0" applyFont="1" applyFill="1" applyBorder="1"/>
    <xf numFmtId="0" fontId="4" fillId="13" borderId="12" xfId="0" applyFont="1" applyFill="1" applyBorder="1"/>
    <xf numFmtId="1" fontId="4" fillId="3" borderId="0" xfId="1" applyNumberFormat="1" applyFont="1" applyFill="1"/>
    <xf numFmtId="1" fontId="3" fillId="3" borderId="0" xfId="1" applyNumberFormat="1" applyFont="1" applyFill="1" applyAlignment="1">
      <alignment horizontal="left"/>
    </xf>
    <xf numFmtId="166" fontId="3" fillId="3" borderId="0" xfId="1" applyNumberFormat="1" applyFont="1" applyFill="1"/>
    <xf numFmtId="1" fontId="3" fillId="3" borderId="0" xfId="1" applyNumberFormat="1" applyFont="1" applyFill="1" applyAlignment="1">
      <alignment vertical="center"/>
    </xf>
    <xf numFmtId="1" fontId="4" fillId="3" borderId="0" xfId="1" applyNumberFormat="1" applyFont="1" applyFill="1" applyAlignment="1">
      <alignment vertical="center"/>
    </xf>
    <xf numFmtId="1" fontId="16" fillId="3" borderId="0" xfId="1" applyNumberFormat="1" applyFont="1" applyFill="1" applyAlignment="1">
      <alignment vertical="center"/>
    </xf>
    <xf numFmtId="3" fontId="4" fillId="3" borderId="0" xfId="0" applyNumberFormat="1" applyFont="1" applyFill="1" applyAlignment="1">
      <alignment horizontal="center" vertical="center"/>
    </xf>
    <xf numFmtId="3" fontId="4" fillId="4" borderId="3" xfId="0" applyNumberFormat="1" applyFont="1" applyFill="1" applyBorder="1" applyAlignment="1" applyProtection="1">
      <alignment horizontal="right" vertical="center"/>
      <protection locked="0"/>
    </xf>
    <xf numFmtId="3" fontId="4" fillId="7" borderId="27" xfId="0" applyNumberFormat="1" applyFont="1" applyFill="1" applyBorder="1" applyAlignment="1" applyProtection="1">
      <alignment horizontal="right" vertical="center"/>
      <protection locked="0"/>
    </xf>
    <xf numFmtId="3" fontId="4" fillId="4" borderId="27" xfId="0" applyNumberFormat="1" applyFont="1" applyFill="1" applyBorder="1" applyAlignment="1" applyProtection="1">
      <alignment horizontal="right" vertical="center"/>
      <protection locked="0"/>
    </xf>
    <xf numFmtId="1" fontId="4" fillId="6" borderId="0" xfId="1" applyNumberFormat="1" applyFont="1" applyFill="1" applyAlignment="1">
      <alignment vertical="center"/>
    </xf>
    <xf numFmtId="0" fontId="15" fillId="3" borderId="0" xfId="0" applyFont="1" applyFill="1"/>
    <xf numFmtId="3" fontId="4" fillId="4" borderId="26" xfId="0" applyNumberFormat="1" applyFont="1" applyFill="1" applyBorder="1" applyAlignment="1" applyProtection="1">
      <alignment horizontal="right" vertical="center"/>
      <protection locked="0"/>
    </xf>
    <xf numFmtId="1" fontId="16" fillId="3" borderId="0" xfId="1" applyNumberFormat="1" applyFont="1" applyFill="1" applyAlignment="1">
      <alignment horizontal="left" vertical="center"/>
    </xf>
    <xf numFmtId="1" fontId="3" fillId="3" borderId="0" xfId="1" applyNumberFormat="1" applyFont="1" applyFill="1" applyAlignment="1">
      <alignment horizontal="left" vertical="center"/>
    </xf>
    <xf numFmtId="1" fontId="12" fillId="3" borderId="0" xfId="1" applyNumberFormat="1" applyFont="1" applyFill="1" applyAlignment="1">
      <alignment horizontal="left" vertical="center"/>
    </xf>
    <xf numFmtId="1" fontId="4" fillId="3" borderId="0" xfId="1" applyNumberFormat="1" applyFont="1" applyFill="1" applyAlignment="1">
      <alignment horizontal="left" vertical="center"/>
    </xf>
    <xf numFmtId="165" fontId="4" fillId="3" borderId="0" xfId="1" applyFont="1" applyFill="1" applyAlignment="1">
      <alignment vertical="center"/>
    </xf>
    <xf numFmtId="165" fontId="12" fillId="3" borderId="0" xfId="1" applyFont="1" applyFill="1" applyAlignment="1">
      <alignment vertical="center"/>
    </xf>
    <xf numFmtId="164" fontId="4" fillId="6" borderId="0" xfId="0" applyNumberFormat="1" applyFont="1" applyFill="1"/>
    <xf numFmtId="6" fontId="3" fillId="3" borderId="0" xfId="0" quotePrefix="1" applyNumberFormat="1" applyFont="1" applyFill="1" applyAlignment="1">
      <alignment horizontal="center" vertical="center"/>
    </xf>
    <xf numFmtId="6" fontId="3" fillId="9" borderId="12" xfId="0" quotePrefix="1" applyNumberFormat="1" applyFont="1" applyFill="1" applyBorder="1" applyAlignment="1">
      <alignment horizontal="center" vertical="center"/>
    </xf>
    <xf numFmtId="6" fontId="3" fillId="9" borderId="16" xfId="0" quotePrefix="1" applyNumberFormat="1" applyFont="1" applyFill="1" applyBorder="1" applyAlignment="1">
      <alignment horizontal="center" vertical="center"/>
    </xf>
    <xf numFmtId="6" fontId="3" fillId="9" borderId="14" xfId="0" quotePrefix="1" applyNumberFormat="1" applyFont="1" applyFill="1" applyBorder="1" applyAlignment="1">
      <alignment horizontal="center" vertical="center"/>
    </xf>
    <xf numFmtId="49" fontId="3" fillId="0" borderId="1" xfId="0" applyNumberFormat="1" applyFont="1" applyBorder="1" applyAlignment="1">
      <alignment horizontal="left" wrapText="1"/>
    </xf>
    <xf numFmtId="167" fontId="4" fillId="4" borderId="1" xfId="0" applyNumberFormat="1" applyFont="1" applyFill="1" applyBorder="1" applyAlignment="1" applyProtection="1">
      <alignment horizontal="left" vertical="top" wrapText="1"/>
      <protection locked="0"/>
    </xf>
    <xf numFmtId="0" fontId="4" fillId="0" borderId="0" xfId="0" applyFont="1" applyAlignment="1">
      <alignment horizontal="left" vertical="top"/>
    </xf>
    <xf numFmtId="3" fontId="4" fillId="0" borderId="0" xfId="0" applyNumberFormat="1" applyFont="1" applyAlignment="1">
      <alignment horizontal="left"/>
    </xf>
    <xf numFmtId="0" fontId="3" fillId="0" borderId="1" xfId="0" applyFont="1" applyBorder="1" applyAlignment="1">
      <alignment horizontal="left" wrapText="1"/>
    </xf>
    <xf numFmtId="0" fontId="4" fillId="15" borderId="1" xfId="0" applyFont="1" applyFill="1" applyBorder="1"/>
    <xf numFmtId="0" fontId="13" fillId="0" borderId="0" xfId="0" applyFont="1" applyAlignment="1">
      <alignment vertical="top" wrapText="1"/>
    </xf>
    <xf numFmtId="0" fontId="17" fillId="0" borderId="0" xfId="0" applyFont="1" applyAlignment="1">
      <alignment vertical="top" wrapText="1"/>
    </xf>
    <xf numFmtId="0" fontId="13" fillId="0" borderId="32" xfId="0" applyFont="1" applyBorder="1" applyAlignment="1">
      <alignment vertical="top"/>
    </xf>
    <xf numFmtId="167" fontId="15" fillId="3" borderId="0" xfId="0" applyNumberFormat="1" applyFont="1" applyFill="1" applyAlignment="1">
      <alignment horizontal="right" vertical="center"/>
    </xf>
    <xf numFmtId="0" fontId="4" fillId="6" borderId="0" xfId="0" applyFont="1" applyFill="1" applyAlignment="1">
      <alignment horizontal="right"/>
    </xf>
    <xf numFmtId="167" fontId="15" fillId="3" borderId="0" xfId="0" applyNumberFormat="1" applyFont="1" applyFill="1" applyAlignment="1">
      <alignment horizontal="right" vertical="center" wrapText="1"/>
    </xf>
    <xf numFmtId="0" fontId="3" fillId="6" borderId="0" xfId="0" applyFont="1" applyFill="1" applyAlignment="1">
      <alignment vertical="center"/>
    </xf>
    <xf numFmtId="0" fontId="4" fillId="0" borderId="0" xfId="0" applyFont="1" applyAlignment="1">
      <alignment horizontal="center" vertical="center"/>
    </xf>
    <xf numFmtId="0" fontId="4" fillId="0" borderId="10" xfId="0" applyFont="1" applyBorder="1"/>
    <xf numFmtId="0" fontId="4" fillId="0" borderId="16" xfId="0" applyFont="1" applyBorder="1"/>
    <xf numFmtId="0" fontId="16" fillId="0" borderId="0" xfId="0" applyFont="1"/>
    <xf numFmtId="6" fontId="3" fillId="14" borderId="4" xfId="0" applyNumberFormat="1" applyFont="1" applyFill="1" applyBorder="1" applyAlignment="1">
      <alignment horizontal="center"/>
    </xf>
    <xf numFmtId="6" fontId="3" fillId="14" borderId="12" xfId="0" applyNumberFormat="1" applyFont="1" applyFill="1" applyBorder="1" applyAlignment="1">
      <alignment horizontal="center"/>
    </xf>
    <xf numFmtId="0" fontId="4" fillId="15" borderId="1" xfId="0" applyFont="1" applyFill="1" applyBorder="1" applyAlignment="1">
      <alignment horizontal="right" vertical="center"/>
    </xf>
    <xf numFmtId="0" fontId="4" fillId="15" borderId="11" xfId="0" applyFont="1" applyFill="1" applyBorder="1" applyAlignment="1">
      <alignment horizontal="right" vertical="center"/>
    </xf>
    <xf numFmtId="0" fontId="4" fillId="0" borderId="3" xfId="0" applyFont="1" applyBorder="1" applyAlignment="1">
      <alignment horizontal="right" vertical="center"/>
    </xf>
    <xf numFmtId="0" fontId="3" fillId="0" borderId="33"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3" fontId="3" fillId="0" borderId="6" xfId="0" applyNumberFormat="1" applyFont="1" applyBorder="1"/>
    <xf numFmtId="3" fontId="15" fillId="6" borderId="0" xfId="0" applyNumberFormat="1" applyFont="1" applyFill="1" applyAlignment="1" applyProtection="1">
      <alignment horizontal="left" vertical="center"/>
      <protection locked="0"/>
    </xf>
    <xf numFmtId="3" fontId="19" fillId="6" borderId="0" xfId="0" applyNumberFormat="1" applyFont="1" applyFill="1" applyAlignment="1" applyProtection="1">
      <alignment horizontal="left" vertical="center"/>
      <protection locked="0"/>
    </xf>
    <xf numFmtId="9" fontId="4" fillId="6" borderId="2" xfId="0" applyNumberFormat="1" applyFont="1" applyFill="1" applyBorder="1" applyAlignment="1">
      <alignment horizontal="center" vertical="center"/>
    </xf>
    <xf numFmtId="3" fontId="4" fillId="13" borderId="3" xfId="0" applyNumberFormat="1" applyFont="1" applyFill="1" applyBorder="1"/>
    <xf numFmtId="9" fontId="4" fillId="13" borderId="4" xfId="6" applyFont="1" applyFill="1" applyBorder="1"/>
    <xf numFmtId="3" fontId="4" fillId="0" borderId="1" xfId="0" applyNumberFormat="1" applyFont="1" applyBorder="1"/>
    <xf numFmtId="3" fontId="4" fillId="0" borderId="3" xfId="0" applyNumberFormat="1" applyFont="1" applyBorder="1"/>
    <xf numFmtId="3" fontId="4" fillId="0" borderId="1" xfId="0" applyNumberFormat="1" applyFont="1" applyBorder="1" applyAlignment="1" applyProtection="1">
      <alignment horizontal="right" vertical="center"/>
      <protection locked="0"/>
    </xf>
    <xf numFmtId="164" fontId="4" fillId="16" borderId="0" xfId="0" applyNumberFormat="1" applyFont="1" applyFill="1"/>
    <xf numFmtId="166" fontId="4" fillId="0" borderId="4" xfId="0" applyNumberFormat="1" applyFont="1" applyBorder="1" applyAlignment="1">
      <alignment horizontal="center" vertical="center"/>
    </xf>
    <xf numFmtId="0" fontId="4" fillId="0" borderId="32" xfId="0" applyFont="1" applyBorder="1"/>
    <xf numFmtId="3" fontId="3" fillId="0" borderId="4" xfId="0" applyNumberFormat="1" applyFont="1" applyBorder="1"/>
    <xf numFmtId="3" fontId="4" fillId="0" borderId="4" xfId="0" applyNumberFormat="1" applyFont="1" applyBorder="1"/>
    <xf numFmtId="0" fontId="3" fillId="9" borderId="34" xfId="0" applyFont="1" applyFill="1" applyBorder="1" applyAlignment="1">
      <alignment horizontal="center" vertical="center" wrapText="1"/>
    </xf>
    <xf numFmtId="0" fontId="3" fillId="9" borderId="28" xfId="0" applyFont="1" applyFill="1" applyBorder="1" applyAlignment="1">
      <alignment horizontal="center" vertical="center" wrapText="1"/>
    </xf>
    <xf numFmtId="3" fontId="4" fillId="0" borderId="15" xfId="0" applyNumberFormat="1" applyFont="1" applyBorder="1"/>
    <xf numFmtId="6" fontId="3" fillId="9" borderId="29" xfId="0" quotePrefix="1" applyNumberFormat="1" applyFont="1" applyFill="1" applyBorder="1" applyAlignment="1">
      <alignment horizontal="center"/>
    </xf>
    <xf numFmtId="6" fontId="3" fillId="9" borderId="35" xfId="0" quotePrefix="1" applyNumberFormat="1" applyFont="1" applyFill="1" applyBorder="1" applyAlignment="1">
      <alignment horizontal="center"/>
    </xf>
    <xf numFmtId="3" fontId="4" fillId="0" borderId="26" xfId="0" applyNumberFormat="1" applyFont="1" applyBorder="1"/>
    <xf numFmtId="0" fontId="10" fillId="2" borderId="11"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15" xfId="0" applyFont="1" applyBorder="1" applyAlignment="1">
      <alignment horizontal="left" vertical="center" wrapText="1"/>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14" fillId="12" borderId="11" xfId="0" applyFont="1" applyFill="1" applyBorder="1" applyAlignment="1">
      <alignment horizontal="left"/>
    </xf>
    <xf numFmtId="0" fontId="14" fillId="12" borderId="8" xfId="0" applyFont="1" applyFill="1" applyBorder="1" applyAlignment="1">
      <alignment horizontal="left"/>
    </xf>
    <xf numFmtId="0" fontId="14" fillId="12" borderId="15" xfId="0" applyFont="1" applyFill="1" applyBorder="1" applyAlignment="1">
      <alignment horizontal="left"/>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0" borderId="0" xfId="0" applyFont="1"/>
    <xf numFmtId="0" fontId="3" fillId="0" borderId="0" xfId="0" applyFont="1"/>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0" fontId="4" fillId="0" borderId="2" xfId="0" applyFont="1" applyBorder="1"/>
    <xf numFmtId="0" fontId="3" fillId="14" borderId="3" xfId="0" applyFont="1" applyFill="1" applyBorder="1" applyAlignment="1">
      <alignment vertical="center"/>
    </xf>
    <xf numFmtId="0" fontId="3" fillId="14" borderId="4" xfId="0" applyFont="1" applyFill="1" applyBorder="1" applyAlignment="1">
      <alignmen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32" xfId="0" applyFont="1" applyBorder="1"/>
    <xf numFmtId="0" fontId="4" fillId="0" borderId="2" xfId="0" applyFont="1" applyBorder="1" applyAlignment="1">
      <alignment horizontal="left" vertical="top" wrapText="1"/>
    </xf>
    <xf numFmtId="0" fontId="3" fillId="13" borderId="11" xfId="0" applyFont="1" applyFill="1" applyBorder="1" applyAlignment="1">
      <alignment horizontal="center"/>
    </xf>
    <xf numFmtId="0" fontId="3" fillId="13" borderId="8" xfId="0" applyFont="1" applyFill="1" applyBorder="1" applyAlignment="1">
      <alignment horizontal="center"/>
    </xf>
    <xf numFmtId="0" fontId="3" fillId="13" borderId="15" xfId="0" applyFont="1" applyFill="1" applyBorder="1" applyAlignment="1">
      <alignment horizontal="center"/>
    </xf>
    <xf numFmtId="167" fontId="3" fillId="3" borderId="1" xfId="0" applyNumberFormat="1" applyFont="1" applyFill="1" applyBorder="1" applyAlignment="1">
      <alignment horizontal="center"/>
    </xf>
    <xf numFmtId="167" fontId="3" fillId="3" borderId="11" xfId="0" applyNumberFormat="1" applyFont="1" applyFill="1" applyBorder="1" applyAlignment="1">
      <alignment horizontal="center"/>
    </xf>
    <xf numFmtId="167" fontId="3" fillId="0" borderId="1" xfId="0" applyNumberFormat="1" applyFont="1" applyBorder="1" applyAlignment="1">
      <alignment horizontal="center"/>
    </xf>
    <xf numFmtId="167" fontId="3" fillId="0" borderId="11" xfId="0" applyNumberFormat="1" applyFont="1" applyBorder="1" applyAlignment="1">
      <alignment horizontal="center"/>
    </xf>
    <xf numFmtId="3" fontId="4" fillId="17" borderId="1" xfId="0" applyNumberFormat="1" applyFont="1" applyFill="1" applyBorder="1"/>
  </cellXfs>
  <cellStyles count="8">
    <cellStyle name="Comma" xfId="7" builtinId="3"/>
    <cellStyle name="Comma 2" xfId="3" xr:uid="{00000000-0005-0000-0000-000001000000}"/>
    <cellStyle name="Hyperlink" xfId="5" builtinId="8"/>
    <cellStyle name="Normal" xfId="0" builtinId="0"/>
    <cellStyle name="Normal 2" xfId="2" xr:uid="{00000000-0005-0000-0000-000004000000}"/>
    <cellStyle name="Normal_Final FFR2001 16.5.01" xfId="1" xr:uid="{00000000-0005-0000-0000-000005000000}"/>
    <cellStyle name="Per cent" xfId="6" builtinId="5"/>
    <cellStyle name="Percent 2" xfId="4" xr:uid="{00000000-0005-0000-0000-000007000000}"/>
  </cellStyles>
  <dxfs count="2">
    <dxf>
      <fill>
        <patternFill>
          <bgColor indexed="43"/>
        </patternFill>
      </fill>
    </dxf>
    <dxf>
      <fill>
        <patternFill>
          <bgColor indexed="43"/>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400050</xdr:colOff>
      <xdr:row>27</xdr:row>
      <xdr:rowOff>0</xdr:rowOff>
    </xdr:from>
    <xdr:ext cx="76200" cy="200025"/>
    <xdr:sp macro="" textlink="">
      <xdr:nvSpPr>
        <xdr:cNvPr id="2049" name="Text Box 1">
          <a:extLst>
            <a:ext uri="{FF2B5EF4-FFF2-40B4-BE49-F238E27FC236}">
              <a16:creationId xmlns:a16="http://schemas.microsoft.com/office/drawing/2014/main" id="{00000000-0008-0000-0100-000001080000}"/>
            </a:ext>
            <a:ext uri="{C183D7F6-B498-43B3-948B-1728B52AA6E4}">
              <adec:decorative xmlns:adec="http://schemas.microsoft.com/office/drawing/2017/decorative" val="1"/>
            </a:ext>
          </a:extLst>
        </xdr:cNvPr>
        <xdr:cNvSpPr txBox="1">
          <a:spLocks noChangeArrowheads="1"/>
        </xdr:cNvSpPr>
      </xdr:nvSpPr>
      <xdr:spPr bwMode="auto">
        <a:xfrm>
          <a:off x="1619250" y="11306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1"/>
  <sheetViews>
    <sheetView workbookViewId="0"/>
  </sheetViews>
  <sheetFormatPr defaultColWidth="9.265625" defaultRowHeight="16.899999999999999" x14ac:dyDescent="0.5"/>
  <cols>
    <col min="1" max="1" width="9.265625" style="30"/>
    <col min="2" max="2" width="15.73046875" style="30" customWidth="1"/>
    <col min="3" max="3" width="58.73046875" style="30" customWidth="1"/>
    <col min="4" max="16384" width="9.265625" style="30"/>
  </cols>
  <sheetData>
    <row r="1" spans="2:13" x14ac:dyDescent="0.5">
      <c r="B1" s="29" t="s">
        <v>0</v>
      </c>
    </row>
    <row r="3" spans="2:13" x14ac:dyDescent="0.5">
      <c r="B3" s="30" t="s">
        <v>1</v>
      </c>
      <c r="C3" s="31"/>
    </row>
    <row r="5" spans="2:13" x14ac:dyDescent="0.5">
      <c r="B5" s="30" t="s">
        <v>2</v>
      </c>
      <c r="C5" s="31"/>
    </row>
    <row r="7" spans="2:13" x14ac:dyDescent="0.5">
      <c r="B7" s="30" t="s">
        <v>3</v>
      </c>
      <c r="C7" s="31"/>
    </row>
    <row r="9" spans="2:13" x14ac:dyDescent="0.5">
      <c r="B9" s="30" t="s">
        <v>4</v>
      </c>
      <c r="C9" s="32"/>
    </row>
    <row r="13" spans="2:13" ht="158.25" customHeight="1" x14ac:dyDescent="0.5">
      <c r="B13" s="33" t="s">
        <v>5</v>
      </c>
      <c r="C13" s="326" t="s">
        <v>6</v>
      </c>
      <c r="D13" s="327"/>
      <c r="E13" s="327"/>
      <c r="F13" s="327"/>
      <c r="G13" s="328"/>
      <c r="H13" s="34"/>
      <c r="I13" s="34"/>
      <c r="J13" s="34"/>
      <c r="K13" s="34"/>
      <c r="L13" s="34"/>
      <c r="M13" s="34"/>
    </row>
    <row r="14" spans="2:13" ht="12.75" customHeight="1" x14ac:dyDescent="0.5"/>
    <row r="18" spans="2:3" ht="47.25" customHeight="1" x14ac:dyDescent="0.5">
      <c r="B18" s="29" t="s">
        <v>7</v>
      </c>
      <c r="C18" s="31"/>
    </row>
    <row r="19" spans="2:3" x14ac:dyDescent="0.5">
      <c r="C19" s="30" t="s">
        <v>8</v>
      </c>
    </row>
    <row r="21" spans="2:3" x14ac:dyDescent="0.5">
      <c r="B21" s="29" t="s">
        <v>9</v>
      </c>
      <c r="C21" s="31"/>
    </row>
  </sheetData>
  <sheetProtection sheet="1" objects="1" scenarios="1"/>
  <mergeCells count="1">
    <mergeCell ref="C13:G13"/>
  </mergeCells>
  <phoneticPr fontId="1" type="noConversion"/>
  <pageMargins left="2.25" right="0.74803149606299213" top="1.1599999999999999" bottom="0.98425196850393704" header="0.51181102362204722" footer="0.51181102362204722"/>
  <pageSetup paperSize="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J56"/>
  <sheetViews>
    <sheetView workbookViewId="0"/>
  </sheetViews>
  <sheetFormatPr defaultColWidth="9.265625" defaultRowHeight="13.15" x14ac:dyDescent="0.4"/>
  <cols>
    <col min="1" max="1" width="5.73046875" style="1" customWidth="1"/>
    <col min="2" max="2" width="81.59765625" style="1" customWidth="1"/>
    <col min="3" max="6" width="9.59765625" style="1" customWidth="1"/>
    <col min="7" max="7" width="9.265625" style="1"/>
    <col min="8" max="10" width="9.59765625" style="1" customWidth="1"/>
    <col min="11" max="11" width="13.73046875" style="1" customWidth="1"/>
    <col min="12" max="16384" width="9.265625" style="1"/>
  </cols>
  <sheetData>
    <row r="1" spans="1:10" x14ac:dyDescent="0.4">
      <c r="A1" s="257"/>
      <c r="B1" s="258">
        <f>Declaration!C3</f>
        <v>0</v>
      </c>
    </row>
    <row r="2" spans="1:10" x14ac:dyDescent="0.4">
      <c r="A2" s="257"/>
      <c r="B2" s="257"/>
    </row>
    <row r="3" spans="1:10" x14ac:dyDescent="0.4">
      <c r="A3" s="259"/>
      <c r="B3" s="258" t="s">
        <v>302</v>
      </c>
    </row>
    <row r="4" spans="1:10" ht="26.25" x14ac:dyDescent="0.4">
      <c r="C4" s="43" t="str">
        <f>Income!E2</f>
        <v>Actual 
2024-25</v>
      </c>
      <c r="D4" s="44" t="str">
        <f>Income!G2</f>
        <v>Forecast 
2025-26</v>
      </c>
      <c r="E4" s="44" t="str">
        <f>Income!H2</f>
        <v>Forecast 
2026-27</v>
      </c>
      <c r="F4" s="45" t="str">
        <f>Income!I2</f>
        <v>Forecast 
2027-28</v>
      </c>
      <c r="H4" s="43" t="str">
        <f>+SOCIE!I3</f>
        <v>2024 - 25- 2025-26</v>
      </c>
      <c r="I4" s="44" t="str">
        <f>+SOCIE!J3</f>
        <v>2025-26 - 2026-27</v>
      </c>
      <c r="J4" s="45" t="str">
        <f>+SOCIE!K3</f>
        <v>2026-27 - 2027-28</v>
      </c>
    </row>
    <row r="5" spans="1:10" x14ac:dyDescent="0.4">
      <c r="A5" s="260">
        <v>1</v>
      </c>
      <c r="B5" s="260" t="s">
        <v>303</v>
      </c>
      <c r="C5" s="50" t="s">
        <v>39</v>
      </c>
      <c r="D5" s="51" t="s">
        <v>39</v>
      </c>
      <c r="E5" s="51" t="s">
        <v>39</v>
      </c>
      <c r="F5" s="52" t="s">
        <v>39</v>
      </c>
      <c r="H5" s="54" t="s">
        <v>56</v>
      </c>
      <c r="I5" s="55" t="s">
        <v>56</v>
      </c>
      <c r="J5" s="108" t="s">
        <v>56</v>
      </c>
    </row>
    <row r="6" spans="1:10" x14ac:dyDescent="0.4">
      <c r="A6" s="261"/>
      <c r="B6" s="260"/>
    </row>
    <row r="7" spans="1:10" x14ac:dyDescent="0.4">
      <c r="A7" s="261"/>
      <c r="B7" s="261" t="s">
        <v>304</v>
      </c>
      <c r="C7" s="141">
        <f>'Balance sheet'!E18</f>
        <v>0</v>
      </c>
      <c r="D7" s="141">
        <f>'Balance sheet'!G18</f>
        <v>0</v>
      </c>
      <c r="E7" s="141">
        <f>'Balance sheet'!H18</f>
        <v>0</v>
      </c>
      <c r="F7" s="141">
        <f>'Balance sheet'!I18</f>
        <v>0</v>
      </c>
    </row>
    <row r="8" spans="1:10" x14ac:dyDescent="0.4">
      <c r="A8" s="261"/>
      <c r="B8" s="262" t="s">
        <v>305</v>
      </c>
      <c r="C8" s="263"/>
      <c r="D8" s="263"/>
      <c r="E8" s="263"/>
      <c r="F8" s="263"/>
    </row>
    <row r="9" spans="1:10" x14ac:dyDescent="0.4">
      <c r="A9" s="261"/>
      <c r="B9" s="261" t="s">
        <v>306</v>
      </c>
      <c r="C9" s="184"/>
      <c r="D9" s="264"/>
      <c r="E9" s="264"/>
      <c r="F9" s="264"/>
      <c r="H9" s="4" t="str">
        <f t="shared" ref="H9:J10" si="0">IF(C9=0,"",(D9-C9)/C9)</f>
        <v/>
      </c>
      <c r="I9" s="4" t="str">
        <f t="shared" si="0"/>
        <v/>
      </c>
      <c r="J9" s="4" t="str">
        <f t="shared" si="0"/>
        <v/>
      </c>
    </row>
    <row r="10" spans="1:10" x14ac:dyDescent="0.4">
      <c r="A10" s="261"/>
      <c r="B10" s="261" t="s">
        <v>307</v>
      </c>
      <c r="C10" s="265"/>
      <c r="D10" s="266"/>
      <c r="E10" s="266"/>
      <c r="F10" s="266"/>
      <c r="H10" s="4" t="str">
        <f t="shared" si="0"/>
        <v/>
      </c>
      <c r="I10" s="4" t="str">
        <f t="shared" si="0"/>
        <v/>
      </c>
      <c r="J10" s="4" t="str">
        <f t="shared" si="0"/>
        <v/>
      </c>
    </row>
    <row r="11" spans="1:10" s="187" customFormat="1" ht="13.5" thickBot="1" x14ac:dyDescent="0.45">
      <c r="A11" s="267"/>
      <c r="B11" s="267"/>
      <c r="C11" s="213">
        <f>SUM(C9:C10)</f>
        <v>0</v>
      </c>
      <c r="D11" s="213">
        <f>SUM(D9:D10)</f>
        <v>0</v>
      </c>
      <c r="E11" s="213">
        <f>SUM(E9:E10)</f>
        <v>0</v>
      </c>
      <c r="F11" s="213">
        <f>SUM(F9:F10)</f>
        <v>0</v>
      </c>
      <c r="H11" s="276"/>
      <c r="I11" s="276"/>
      <c r="J11" s="276"/>
    </row>
    <row r="12" spans="1:10" s="187" customFormat="1" ht="13.5" thickTop="1" x14ac:dyDescent="0.4">
      <c r="A12" s="267"/>
      <c r="B12" s="268" t="s">
        <v>308</v>
      </c>
      <c r="C12" s="307" t="str">
        <f>IF(C7=C11,"","Breakdown does not match balance sheet")</f>
        <v/>
      </c>
      <c r="D12" s="307" t="str">
        <f t="shared" ref="D12:F12" si="1">IF(D7=D11,"","Breakdown does not match balance sheet")</f>
        <v/>
      </c>
      <c r="E12" s="307" t="str">
        <f t="shared" si="1"/>
        <v/>
      </c>
      <c r="F12" s="307" t="str">
        <f t="shared" si="1"/>
        <v/>
      </c>
      <c r="H12" s="276"/>
      <c r="I12" s="276"/>
      <c r="J12" s="276"/>
    </row>
    <row r="13" spans="1:10" s="187" customFormat="1" x14ac:dyDescent="0.4">
      <c r="A13" s="267"/>
      <c r="B13" s="267"/>
      <c r="C13" s="214"/>
      <c r="D13" s="214"/>
      <c r="E13" s="214"/>
      <c r="F13" s="214"/>
      <c r="H13" s="276"/>
      <c r="I13" s="276"/>
      <c r="J13" s="276"/>
    </row>
    <row r="15" spans="1:10" x14ac:dyDescent="0.4">
      <c r="C15" s="78"/>
      <c r="D15" s="78"/>
      <c r="E15" s="78"/>
      <c r="F15" s="78"/>
    </row>
    <row r="16" spans="1:10" x14ac:dyDescent="0.4">
      <c r="C16" s="22"/>
      <c r="D16" s="22"/>
      <c r="E16" s="22"/>
      <c r="F16" s="22"/>
      <c r="H16" s="22"/>
      <c r="I16" s="22"/>
      <c r="J16" s="22"/>
    </row>
    <row r="17" spans="1:10" x14ac:dyDescent="0.4">
      <c r="A17" s="260">
        <v>2</v>
      </c>
      <c r="B17" s="260" t="s">
        <v>309</v>
      </c>
      <c r="C17" s="277"/>
      <c r="D17" s="277"/>
      <c r="E17" s="277"/>
      <c r="F17" s="277"/>
      <c r="H17" s="95"/>
      <c r="I17" s="95"/>
      <c r="J17" s="95"/>
    </row>
    <row r="18" spans="1:10" x14ac:dyDescent="0.4">
      <c r="A18" s="261"/>
      <c r="B18" s="260"/>
      <c r="C18" s="78"/>
      <c r="D18" s="78"/>
      <c r="E18" s="78"/>
      <c r="F18" s="78"/>
    </row>
    <row r="19" spans="1:10" x14ac:dyDescent="0.4">
      <c r="A19" s="261"/>
      <c r="B19" s="261" t="s">
        <v>304</v>
      </c>
      <c r="C19" s="141">
        <f>'Balance sheet'!E19</f>
        <v>0</v>
      </c>
      <c r="D19" s="141">
        <f>'Balance sheet'!G19</f>
        <v>0</v>
      </c>
      <c r="E19" s="141">
        <f>'Balance sheet'!H19</f>
        <v>0</v>
      </c>
      <c r="F19" s="141">
        <f>'Balance sheet'!I19</f>
        <v>0</v>
      </c>
    </row>
    <row r="20" spans="1:10" x14ac:dyDescent="0.4">
      <c r="A20" s="261"/>
      <c r="B20" s="262" t="s">
        <v>305</v>
      </c>
      <c r="C20" s="142"/>
      <c r="D20" s="142"/>
      <c r="E20" s="142"/>
      <c r="F20" s="142"/>
    </row>
    <row r="21" spans="1:10" x14ac:dyDescent="0.4">
      <c r="A21" s="261"/>
      <c r="B21" s="261" t="s">
        <v>306</v>
      </c>
      <c r="C21" s="184"/>
      <c r="D21" s="264"/>
      <c r="E21" s="264"/>
      <c r="F21" s="264"/>
      <c r="H21" s="4" t="str">
        <f t="shared" ref="H21:J27" si="2">IF(C21=0,"",(D21-C21)/C21)</f>
        <v/>
      </c>
      <c r="I21" s="4" t="str">
        <f t="shared" si="2"/>
        <v/>
      </c>
      <c r="J21" s="4" t="str">
        <f t="shared" si="2"/>
        <v/>
      </c>
    </row>
    <row r="22" spans="1:10" x14ac:dyDescent="0.4">
      <c r="A22" s="261"/>
      <c r="B22" s="261" t="s">
        <v>307</v>
      </c>
      <c r="C22" s="84"/>
      <c r="D22" s="269"/>
      <c r="E22" s="269"/>
      <c r="F22" s="269"/>
      <c r="H22" s="4" t="str">
        <f t="shared" si="2"/>
        <v/>
      </c>
      <c r="I22" s="4" t="str">
        <f t="shared" si="2"/>
        <v/>
      </c>
      <c r="J22" s="4" t="str">
        <f t="shared" si="2"/>
        <v/>
      </c>
    </row>
    <row r="23" spans="1:10" ht="13.5" thickBot="1" x14ac:dyDescent="0.45">
      <c r="A23" s="261"/>
      <c r="B23" s="261"/>
      <c r="C23" s="213">
        <f>SUM(C21:C22)</f>
        <v>0</v>
      </c>
      <c r="D23" s="213">
        <f>SUM(D21:D22)</f>
        <v>0</v>
      </c>
      <c r="E23" s="213">
        <f>SUM(E21:E22)</f>
        <v>0</v>
      </c>
      <c r="F23" s="213">
        <f>SUM(F21:F22)</f>
        <v>0</v>
      </c>
      <c r="H23" s="4"/>
      <c r="I23" s="4"/>
      <c r="J23" s="4"/>
    </row>
    <row r="24" spans="1:10" ht="13.5" thickTop="1" x14ac:dyDescent="0.4">
      <c r="A24" s="261"/>
      <c r="B24" s="268" t="s">
        <v>308</v>
      </c>
      <c r="C24" s="308" t="str">
        <f>IF(C19=C23,"","Breakdown does not match balance sheet")</f>
        <v/>
      </c>
      <c r="D24" s="308" t="str">
        <f t="shared" ref="D24:F24" si="3">IF(D19=D23,"","Breakdown does not match balance sheet")</f>
        <v/>
      </c>
      <c r="E24" s="308" t="str">
        <f t="shared" si="3"/>
        <v/>
      </c>
      <c r="F24" s="308" t="str">
        <f t="shared" si="3"/>
        <v/>
      </c>
      <c r="H24" s="4"/>
      <c r="I24" s="4"/>
      <c r="J24" s="4"/>
    </row>
    <row r="25" spans="1:10" x14ac:dyDescent="0.4">
      <c r="A25" s="261"/>
      <c r="B25" s="261"/>
      <c r="C25" s="214"/>
      <c r="D25" s="214"/>
      <c r="E25" s="214"/>
      <c r="F25" s="214"/>
      <c r="H25" s="4"/>
      <c r="I25" s="4"/>
      <c r="J25" s="4"/>
    </row>
    <row r="26" spans="1:10" x14ac:dyDescent="0.4">
      <c r="A26" s="260">
        <v>3</v>
      </c>
      <c r="B26" s="260" t="s">
        <v>310</v>
      </c>
      <c r="C26" s="214"/>
      <c r="D26" s="214"/>
      <c r="E26" s="214"/>
      <c r="F26" s="214"/>
      <c r="H26" s="4" t="str">
        <f t="shared" si="2"/>
        <v/>
      </c>
      <c r="I26" s="4" t="str">
        <f t="shared" si="2"/>
        <v/>
      </c>
      <c r="J26" s="4" t="str">
        <f t="shared" si="2"/>
        <v/>
      </c>
    </row>
    <row r="27" spans="1:10" x14ac:dyDescent="0.4">
      <c r="A27" s="261"/>
      <c r="B27" s="261" t="s">
        <v>311</v>
      </c>
      <c r="C27" s="84"/>
      <c r="D27" s="269"/>
      <c r="E27" s="269"/>
      <c r="F27" s="269"/>
      <c r="H27" s="4" t="str">
        <f t="shared" si="2"/>
        <v/>
      </c>
      <c r="I27" s="4" t="str">
        <f t="shared" si="2"/>
        <v/>
      </c>
      <c r="J27" s="4" t="str">
        <f t="shared" si="2"/>
        <v/>
      </c>
    </row>
    <row r="28" spans="1:10" x14ac:dyDescent="0.4">
      <c r="A28" s="261"/>
      <c r="B28" s="261"/>
    </row>
    <row r="29" spans="1:10" x14ac:dyDescent="0.4">
      <c r="C29" s="78"/>
      <c r="D29" s="78"/>
      <c r="E29" s="78"/>
      <c r="F29" s="78"/>
    </row>
    <row r="30" spans="1:10" x14ac:dyDescent="0.4">
      <c r="A30" s="260">
        <v>4</v>
      </c>
      <c r="B30" s="260" t="s">
        <v>312</v>
      </c>
      <c r="C30" s="277"/>
      <c r="D30" s="277"/>
      <c r="E30" s="277"/>
      <c r="F30" s="277"/>
      <c r="H30" s="95"/>
      <c r="I30" s="95"/>
      <c r="J30" s="95"/>
    </row>
    <row r="31" spans="1:10" x14ac:dyDescent="0.4">
      <c r="A31" s="261"/>
      <c r="B31" s="260"/>
      <c r="C31" s="78"/>
      <c r="D31" s="78"/>
      <c r="E31" s="78"/>
      <c r="F31" s="78"/>
    </row>
    <row r="32" spans="1:10" x14ac:dyDescent="0.4">
      <c r="A32" s="261"/>
      <c r="B32" s="261" t="s">
        <v>313</v>
      </c>
      <c r="C32" s="314">
        <f>'Balance sheet'!E23</f>
        <v>0</v>
      </c>
      <c r="D32" s="314">
        <f>'Balance sheet'!G23</f>
        <v>0</v>
      </c>
      <c r="E32" s="314">
        <f>'Balance sheet'!H23</f>
        <v>0</v>
      </c>
      <c r="F32" s="314">
        <f>'Balance sheet'!I23</f>
        <v>0</v>
      </c>
      <c r="H32" s="4"/>
      <c r="I32" s="4" t="str">
        <f t="shared" ref="H32:J34" si="4">IF(D32=0,"",(E32-D32)/D32)</f>
        <v/>
      </c>
      <c r="J32" s="4" t="str">
        <f t="shared" si="4"/>
        <v/>
      </c>
    </row>
    <row r="33" spans="1:10" x14ac:dyDescent="0.4">
      <c r="A33" s="261"/>
      <c r="B33" s="261" t="s">
        <v>314</v>
      </c>
      <c r="C33" s="163"/>
      <c r="D33" s="150"/>
      <c r="E33" s="150"/>
      <c r="F33" s="150"/>
      <c r="H33" s="315" t="s">
        <v>315</v>
      </c>
      <c r="I33" s="4" t="str">
        <f t="shared" si="4"/>
        <v/>
      </c>
      <c r="J33" s="4" t="str">
        <f t="shared" si="4"/>
        <v/>
      </c>
    </row>
    <row r="34" spans="1:10" x14ac:dyDescent="0.4">
      <c r="A34" s="261"/>
      <c r="B34" s="261" t="s">
        <v>316</v>
      </c>
      <c r="C34" s="163"/>
      <c r="D34" s="150"/>
      <c r="E34" s="150"/>
      <c r="F34" s="150"/>
      <c r="H34" s="4" t="str">
        <f t="shared" si="4"/>
        <v/>
      </c>
      <c r="I34" s="4" t="str">
        <f t="shared" si="4"/>
        <v/>
      </c>
      <c r="J34" s="4" t="str">
        <f t="shared" si="4"/>
        <v/>
      </c>
    </row>
    <row r="35" spans="1:10" ht="13.5" thickBot="1" x14ac:dyDescent="0.45">
      <c r="C35" s="213">
        <f>SUM(C32:C34)</f>
        <v>0</v>
      </c>
      <c r="D35" s="213">
        <f>SUM(D32:D34)</f>
        <v>0</v>
      </c>
      <c r="E35" s="213">
        <f>SUM(E32:E34)</f>
        <v>0</v>
      </c>
      <c r="F35" s="213">
        <f>SUM(F32:F34)</f>
        <v>0</v>
      </c>
      <c r="H35" s="4"/>
      <c r="I35" s="4"/>
      <c r="J35" s="4"/>
    </row>
    <row r="36" spans="1:10" ht="13.5" thickTop="1" x14ac:dyDescent="0.4">
      <c r="C36" s="78"/>
      <c r="D36" s="78"/>
      <c r="E36" s="78"/>
      <c r="F36" s="78"/>
      <c r="H36" s="4"/>
      <c r="I36" s="4"/>
      <c r="J36" s="4"/>
    </row>
    <row r="37" spans="1:10" x14ac:dyDescent="0.4">
      <c r="A37" s="261"/>
      <c r="B37" s="270"/>
      <c r="C37" s="78"/>
      <c r="D37" s="78"/>
      <c r="E37" s="78"/>
      <c r="F37" s="78"/>
    </row>
    <row r="38" spans="1:10" ht="26.25" x14ac:dyDescent="0.4">
      <c r="A38" s="261"/>
      <c r="B38" s="270"/>
      <c r="C38" s="43" t="str">
        <f>C4</f>
        <v>Actual 
2024-25</v>
      </c>
      <c r="D38" s="44" t="str">
        <f>D4</f>
        <v>Forecast 
2025-26</v>
      </c>
      <c r="E38" s="44" t="str">
        <f>E4</f>
        <v>Forecast 
2026-27</v>
      </c>
      <c r="F38" s="45" t="str">
        <f>F4</f>
        <v>Forecast 
2027-28</v>
      </c>
      <c r="H38" s="43" t="str">
        <f>H4</f>
        <v>2024 - 25- 2025-26</v>
      </c>
      <c r="I38" s="44" t="str">
        <f>I4</f>
        <v>2025-26 - 2026-27</v>
      </c>
      <c r="J38" s="45" t="str">
        <f>J4</f>
        <v>2026-27 - 2027-28</v>
      </c>
    </row>
    <row r="39" spans="1:10" x14ac:dyDescent="0.4">
      <c r="A39" s="260">
        <v>5</v>
      </c>
      <c r="B39" s="271" t="s">
        <v>317</v>
      </c>
      <c r="C39" s="278" t="s">
        <v>39</v>
      </c>
      <c r="D39" s="279" t="s">
        <v>39</v>
      </c>
      <c r="E39" s="279" t="s">
        <v>39</v>
      </c>
      <c r="F39" s="280" t="s">
        <v>39</v>
      </c>
      <c r="H39" s="54" t="s">
        <v>56</v>
      </c>
      <c r="I39" s="55" t="s">
        <v>56</v>
      </c>
      <c r="J39" s="108" t="s">
        <v>56</v>
      </c>
    </row>
    <row r="40" spans="1:10" x14ac:dyDescent="0.4">
      <c r="A40" s="260"/>
      <c r="B40" s="271"/>
      <c r="C40" s="78"/>
      <c r="D40" s="78"/>
      <c r="E40" s="78"/>
      <c r="F40" s="78"/>
    </row>
    <row r="41" spans="1:10" x14ac:dyDescent="0.4">
      <c r="A41" s="260"/>
      <c r="B41" s="272" t="s">
        <v>318</v>
      </c>
      <c r="C41" s="78"/>
      <c r="D41" s="78"/>
      <c r="E41" s="78"/>
      <c r="F41" s="78"/>
    </row>
    <row r="42" spans="1:10" x14ac:dyDescent="0.4">
      <c r="A42" s="261"/>
      <c r="B42" s="273" t="s">
        <v>319</v>
      </c>
      <c r="C42" s="163"/>
      <c r="D42" s="150"/>
      <c r="E42" s="150"/>
      <c r="F42" s="150"/>
      <c r="H42" s="4"/>
      <c r="I42" s="4"/>
      <c r="J42" s="4"/>
    </row>
    <row r="43" spans="1:10" x14ac:dyDescent="0.4">
      <c r="A43" s="274"/>
      <c r="B43" s="274" t="s">
        <v>320</v>
      </c>
      <c r="C43" s="163"/>
      <c r="D43" s="150"/>
      <c r="E43" s="150"/>
      <c r="F43" s="150"/>
      <c r="H43" s="4"/>
      <c r="I43" s="4"/>
      <c r="J43" s="4"/>
    </row>
    <row r="44" spans="1:10" ht="13.5" thickBot="1" x14ac:dyDescent="0.45">
      <c r="A44" s="274"/>
      <c r="B44" s="274"/>
      <c r="C44" s="213">
        <f>SUM(C42:C43)</f>
        <v>0</v>
      </c>
      <c r="D44" s="213">
        <f>SUM(D42:D43)</f>
        <v>0</v>
      </c>
      <c r="E44" s="213">
        <f>SUM(E42:E43)</f>
        <v>0</v>
      </c>
      <c r="F44" s="213">
        <f>SUM(F42:F43)</f>
        <v>0</v>
      </c>
      <c r="H44" s="4" t="str">
        <f>IF(C44=0,"",(D44-C44)/C44)</f>
        <v/>
      </c>
      <c r="I44" s="4" t="str">
        <f>IF(D44=0,"",(E44-D44)/D44)</f>
        <v/>
      </c>
      <c r="J44" s="4" t="str">
        <f>IF(E44=0,"",(F44-E44)/E44)</f>
        <v/>
      </c>
    </row>
    <row r="45" spans="1:10" ht="13.5" thickTop="1" x14ac:dyDescent="0.4">
      <c r="A45" s="274"/>
      <c r="B45" s="275" t="s">
        <v>321</v>
      </c>
      <c r="C45" s="142"/>
      <c r="D45" s="142"/>
      <c r="E45" s="142"/>
      <c r="F45" s="142"/>
      <c r="H45" s="4"/>
      <c r="I45" s="4"/>
      <c r="J45" s="4"/>
    </row>
    <row r="46" spans="1:10" x14ac:dyDescent="0.4">
      <c r="A46" s="274"/>
      <c r="B46" s="273" t="s">
        <v>322</v>
      </c>
      <c r="C46" s="163"/>
      <c r="D46" s="150"/>
      <c r="E46" s="150"/>
      <c r="F46" s="150"/>
      <c r="H46" s="4"/>
      <c r="I46" s="4"/>
      <c r="J46" s="4"/>
    </row>
    <row r="47" spans="1:10" x14ac:dyDescent="0.4">
      <c r="A47" s="274"/>
      <c r="B47" s="273" t="s">
        <v>323</v>
      </c>
      <c r="C47" s="163"/>
      <c r="D47" s="150"/>
      <c r="E47" s="150"/>
      <c r="F47" s="150"/>
      <c r="H47" s="4"/>
      <c r="I47" s="4"/>
      <c r="J47" s="4"/>
    </row>
    <row r="48" spans="1:10" x14ac:dyDescent="0.4">
      <c r="A48" s="274"/>
      <c r="B48" s="273" t="s">
        <v>324</v>
      </c>
      <c r="C48" s="163"/>
      <c r="D48" s="150"/>
      <c r="E48" s="150"/>
      <c r="F48" s="150"/>
      <c r="H48" s="4"/>
      <c r="I48" s="4"/>
      <c r="J48" s="4"/>
    </row>
    <row r="49" spans="1:10" x14ac:dyDescent="0.4">
      <c r="A49" s="274"/>
      <c r="B49" s="273" t="s">
        <v>325</v>
      </c>
      <c r="C49" s="163"/>
      <c r="D49" s="150"/>
      <c r="E49" s="150"/>
      <c r="F49" s="150"/>
      <c r="H49" s="4"/>
      <c r="I49" s="4"/>
      <c r="J49" s="4"/>
    </row>
    <row r="50" spans="1:10" x14ac:dyDescent="0.4">
      <c r="A50" s="274"/>
      <c r="B50" s="273" t="s">
        <v>326</v>
      </c>
      <c r="C50" s="163"/>
      <c r="D50" s="150"/>
      <c r="E50" s="150"/>
      <c r="F50" s="150"/>
      <c r="H50" s="4"/>
      <c r="I50" s="4"/>
      <c r="J50" s="4"/>
    </row>
    <row r="51" spans="1:10" x14ac:dyDescent="0.4">
      <c r="A51" s="274"/>
      <c r="B51" s="273" t="s">
        <v>327</v>
      </c>
      <c r="C51" s="163"/>
      <c r="D51" s="150"/>
      <c r="E51" s="150"/>
      <c r="F51" s="150"/>
      <c r="H51" s="4"/>
      <c r="I51" s="4"/>
      <c r="J51" s="4"/>
    </row>
    <row r="52" spans="1:10" x14ac:dyDescent="0.4">
      <c r="A52" s="274"/>
      <c r="B52" s="273" t="s">
        <v>328</v>
      </c>
      <c r="C52" s="163"/>
      <c r="D52" s="150"/>
      <c r="E52" s="150"/>
      <c r="F52" s="150"/>
      <c r="H52" s="4"/>
      <c r="I52" s="4"/>
      <c r="J52" s="4"/>
    </row>
    <row r="53" spans="1:10" x14ac:dyDescent="0.4">
      <c r="A53" s="274"/>
      <c r="B53" s="273" t="s">
        <v>329</v>
      </c>
      <c r="C53" s="163"/>
      <c r="D53" s="150"/>
      <c r="E53" s="150"/>
      <c r="F53" s="150"/>
      <c r="H53" s="4"/>
      <c r="I53" s="4"/>
      <c r="J53" s="4"/>
    </row>
    <row r="54" spans="1:10" ht="13.5" thickBot="1" x14ac:dyDescent="0.45">
      <c r="A54" s="274"/>
      <c r="B54" s="274"/>
      <c r="C54" s="213">
        <f>SUM(C46:C53)</f>
        <v>0</v>
      </c>
      <c r="D54" s="213">
        <f>SUM(D46:D53)</f>
        <v>0</v>
      </c>
      <c r="E54" s="213">
        <f>SUM(E46:E53)</f>
        <v>0</v>
      </c>
      <c r="F54" s="213">
        <f>SUM(F46:F53)</f>
        <v>0</v>
      </c>
      <c r="H54" s="4"/>
      <c r="I54" s="4"/>
      <c r="J54" s="4"/>
    </row>
    <row r="55" spans="1:10" ht="13.5" thickTop="1" x14ac:dyDescent="0.4">
      <c r="A55" s="274"/>
      <c r="C55" s="308" t="str">
        <f>IF(C44=C54,"","'Expenditure' and 'financed by' totals do not match")</f>
        <v/>
      </c>
      <c r="D55" s="308" t="str">
        <f t="shared" ref="D55:F55" si="5">IF(D44=D54,"","'Expenditure' and 'financed by' totals do not match")</f>
        <v/>
      </c>
      <c r="E55" s="308" t="str">
        <f t="shared" si="5"/>
        <v/>
      </c>
      <c r="F55" s="308" t="str">
        <f t="shared" si="5"/>
        <v/>
      </c>
      <c r="H55" s="4"/>
      <c r="I55" s="4"/>
      <c r="J55" s="4"/>
    </row>
    <row r="56" spans="1:10" x14ac:dyDescent="0.4">
      <c r="C56" s="1" t="str">
        <f>IF(C44=C54,"","check totals")</f>
        <v/>
      </c>
      <c r="D56" s="1" t="str">
        <f t="shared" ref="D56:F56" si="6">IF(D44=D54,"","check totals")</f>
        <v/>
      </c>
      <c r="E56" s="1" t="str">
        <f t="shared" si="6"/>
        <v/>
      </c>
      <c r="F56" s="1" t="str">
        <f t="shared" si="6"/>
        <v/>
      </c>
    </row>
  </sheetData>
  <sheetProtection sheet="1" objects="1" scenarios="1"/>
  <phoneticPr fontId="1" type="noConversion"/>
  <pageMargins left="0.55118110236220474" right="0.74803149606299213" top="0.98425196850393704" bottom="0.98425196850393704" header="0.51181102362204722" footer="0.51181102362204722"/>
  <pageSetup paperSize="8" scale="95" orientation="landscape" r:id="rId1"/>
  <headerFooter alignWithMargins="0"/>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1:J58"/>
  <sheetViews>
    <sheetView workbookViewId="0"/>
  </sheetViews>
  <sheetFormatPr defaultColWidth="9.265625" defaultRowHeight="13.15" x14ac:dyDescent="0.4"/>
  <cols>
    <col min="1" max="1" width="7" style="12" customWidth="1"/>
    <col min="2" max="2" width="24.3984375" style="12" customWidth="1"/>
    <col min="3" max="3" width="12.3984375" style="12" customWidth="1"/>
    <col min="4" max="4" width="14.59765625" style="12" customWidth="1"/>
    <col min="5" max="5" width="9.265625" style="12"/>
    <col min="6" max="6" width="28.3984375" style="12" customWidth="1"/>
    <col min="7" max="7" width="13.73046875" style="12" customWidth="1"/>
    <col min="8" max="10" width="28.3984375" style="12" customWidth="1"/>
    <col min="11" max="16384" width="9.265625" style="12"/>
  </cols>
  <sheetData>
    <row r="1" spans="2:10" x14ac:dyDescent="0.4">
      <c r="B1" s="35">
        <f>Declaration!C3</f>
        <v>0</v>
      </c>
    </row>
    <row r="3" spans="2:10" x14ac:dyDescent="0.4">
      <c r="B3" s="35" t="s">
        <v>330</v>
      </c>
    </row>
    <row r="5" spans="2:10" s="125" customFormat="1" ht="39.4" x14ac:dyDescent="0.4">
      <c r="B5" s="281" t="s">
        <v>331</v>
      </c>
      <c r="C5" s="285" t="s">
        <v>332</v>
      </c>
      <c r="D5" s="285" t="s">
        <v>333</v>
      </c>
      <c r="E5" s="285" t="s">
        <v>334</v>
      </c>
      <c r="F5" s="285" t="s">
        <v>335</v>
      </c>
      <c r="G5" s="285" t="s">
        <v>336</v>
      </c>
      <c r="H5" s="285" t="s">
        <v>337</v>
      </c>
      <c r="I5" s="285" t="s">
        <v>338</v>
      </c>
      <c r="J5" s="285" t="s">
        <v>339</v>
      </c>
    </row>
    <row r="6" spans="2:10" s="283" customFormat="1" x14ac:dyDescent="0.35">
      <c r="B6" s="36"/>
      <c r="C6" s="282"/>
      <c r="D6" s="36"/>
      <c r="E6" s="36"/>
      <c r="F6" s="36"/>
      <c r="G6" s="36"/>
      <c r="H6" s="36"/>
      <c r="I6" s="36"/>
      <c r="J6" s="36"/>
    </row>
    <row r="7" spans="2:10" s="283" customFormat="1" x14ac:dyDescent="0.35">
      <c r="B7" s="36"/>
      <c r="C7" s="282"/>
      <c r="D7" s="36"/>
      <c r="E7" s="36"/>
      <c r="F7" s="36"/>
      <c r="G7" s="36"/>
      <c r="H7" s="36"/>
      <c r="I7" s="36"/>
      <c r="J7" s="36"/>
    </row>
    <row r="8" spans="2:10" s="283" customFormat="1" x14ac:dyDescent="0.35">
      <c r="B8" s="36"/>
      <c r="C8" s="282"/>
      <c r="D8" s="36"/>
      <c r="E8" s="36"/>
      <c r="F8" s="36"/>
      <c r="G8" s="36"/>
      <c r="H8" s="36"/>
      <c r="I8" s="36"/>
      <c r="J8" s="36"/>
    </row>
    <row r="9" spans="2:10" s="283" customFormat="1" x14ac:dyDescent="0.35">
      <c r="B9" s="36"/>
      <c r="C9" s="282"/>
      <c r="D9" s="36"/>
      <c r="E9" s="36"/>
      <c r="F9" s="36"/>
      <c r="G9" s="36"/>
      <c r="H9" s="36"/>
      <c r="I9" s="36"/>
      <c r="J9" s="36"/>
    </row>
    <row r="10" spans="2:10" s="283" customFormat="1" x14ac:dyDescent="0.35">
      <c r="B10" s="36"/>
      <c r="C10" s="282"/>
      <c r="D10" s="36"/>
      <c r="E10" s="36"/>
      <c r="F10" s="36"/>
      <c r="G10" s="36"/>
      <c r="H10" s="36"/>
      <c r="I10" s="36"/>
      <c r="J10" s="36"/>
    </row>
    <row r="11" spans="2:10" s="283" customFormat="1" x14ac:dyDescent="0.35">
      <c r="B11" s="36"/>
      <c r="C11" s="282"/>
      <c r="D11" s="36"/>
      <c r="E11" s="36"/>
      <c r="F11" s="36"/>
      <c r="G11" s="36"/>
      <c r="H11" s="36"/>
      <c r="I11" s="36"/>
      <c r="J11" s="36"/>
    </row>
    <row r="12" spans="2:10" s="283" customFormat="1" x14ac:dyDescent="0.35">
      <c r="B12" s="36"/>
      <c r="C12" s="282"/>
      <c r="D12" s="36"/>
      <c r="E12" s="36"/>
      <c r="F12" s="36"/>
      <c r="G12" s="36"/>
      <c r="H12" s="36"/>
      <c r="I12" s="36"/>
      <c r="J12" s="36"/>
    </row>
    <row r="13" spans="2:10" s="283" customFormat="1" x14ac:dyDescent="0.35">
      <c r="B13" s="36"/>
      <c r="C13" s="282"/>
      <c r="D13" s="36"/>
      <c r="E13" s="36"/>
      <c r="F13" s="36"/>
      <c r="G13" s="36"/>
      <c r="H13" s="36"/>
      <c r="I13" s="36"/>
      <c r="J13" s="36"/>
    </row>
    <row r="14" spans="2:10" s="283" customFormat="1" x14ac:dyDescent="0.35">
      <c r="B14" s="36"/>
      <c r="C14" s="282"/>
      <c r="D14" s="36"/>
      <c r="E14" s="36"/>
      <c r="F14" s="36"/>
      <c r="G14" s="36"/>
      <c r="H14" s="36"/>
      <c r="I14" s="36"/>
      <c r="J14" s="36"/>
    </row>
    <row r="15" spans="2:10" s="283" customFormat="1" x14ac:dyDescent="0.35">
      <c r="B15" s="36"/>
      <c r="C15" s="282"/>
      <c r="D15" s="36"/>
      <c r="E15" s="36"/>
      <c r="F15" s="36"/>
      <c r="G15" s="36"/>
      <c r="H15" s="36"/>
      <c r="I15" s="36"/>
      <c r="J15" s="36"/>
    </row>
    <row r="16" spans="2:10" s="283" customFormat="1" x14ac:dyDescent="0.35">
      <c r="B16" s="36"/>
      <c r="C16" s="282"/>
      <c r="D16" s="36"/>
      <c r="E16" s="36"/>
      <c r="F16" s="36"/>
      <c r="G16" s="36"/>
      <c r="H16" s="36"/>
      <c r="I16" s="36"/>
      <c r="J16" s="36"/>
    </row>
    <row r="17" spans="2:10" s="283" customFormat="1" x14ac:dyDescent="0.35">
      <c r="B17" s="36"/>
      <c r="C17" s="282"/>
      <c r="D17" s="36"/>
      <c r="E17" s="36"/>
      <c r="F17" s="36"/>
      <c r="G17" s="36"/>
      <c r="H17" s="36"/>
      <c r="I17" s="36"/>
      <c r="J17" s="36"/>
    </row>
    <row r="18" spans="2:10" s="283" customFormat="1" x14ac:dyDescent="0.35">
      <c r="B18" s="36"/>
      <c r="C18" s="282"/>
      <c r="D18" s="36"/>
      <c r="E18" s="36"/>
      <c r="F18" s="36"/>
      <c r="G18" s="36"/>
      <c r="H18" s="36"/>
      <c r="I18" s="36"/>
      <c r="J18" s="36"/>
    </row>
    <row r="19" spans="2:10" s="283" customFormat="1" x14ac:dyDescent="0.35">
      <c r="B19" s="36"/>
      <c r="C19" s="282"/>
      <c r="D19" s="36"/>
      <c r="E19" s="36"/>
      <c r="F19" s="36"/>
      <c r="G19" s="36"/>
      <c r="H19" s="36"/>
      <c r="I19" s="36"/>
      <c r="J19" s="36"/>
    </row>
    <row r="20" spans="2:10" s="283" customFormat="1" x14ac:dyDescent="0.35">
      <c r="B20" s="36"/>
      <c r="C20" s="282"/>
      <c r="D20" s="36"/>
      <c r="E20" s="36"/>
      <c r="F20" s="36"/>
      <c r="G20" s="36"/>
      <c r="H20" s="36"/>
      <c r="I20" s="36"/>
      <c r="J20" s="36"/>
    </row>
    <row r="21" spans="2:10" s="283" customFormat="1" x14ac:dyDescent="0.35">
      <c r="B21" s="36"/>
      <c r="C21" s="282"/>
      <c r="D21" s="36"/>
      <c r="E21" s="36"/>
      <c r="F21" s="36"/>
      <c r="G21" s="36"/>
      <c r="H21" s="36"/>
      <c r="I21" s="36"/>
      <c r="J21" s="36"/>
    </row>
    <row r="22" spans="2:10" s="283" customFormat="1" x14ac:dyDescent="0.35">
      <c r="B22" s="36"/>
      <c r="C22" s="282"/>
      <c r="D22" s="36"/>
      <c r="E22" s="36"/>
      <c r="F22" s="36"/>
      <c r="G22" s="36"/>
      <c r="H22" s="36"/>
      <c r="I22" s="36"/>
      <c r="J22" s="36"/>
    </row>
    <row r="23" spans="2:10" s="283" customFormat="1" x14ac:dyDescent="0.35">
      <c r="B23" s="36"/>
      <c r="C23" s="282"/>
      <c r="D23" s="36"/>
      <c r="E23" s="36"/>
      <c r="F23" s="36"/>
      <c r="G23" s="36"/>
      <c r="H23" s="36"/>
      <c r="I23" s="36"/>
      <c r="J23" s="36"/>
    </row>
    <row r="24" spans="2:10" x14ac:dyDescent="0.4">
      <c r="C24" s="284"/>
    </row>
    <row r="25" spans="2:10" x14ac:dyDescent="0.4">
      <c r="C25" s="284"/>
    </row>
    <row r="26" spans="2:10" x14ac:dyDescent="0.4">
      <c r="C26" s="284"/>
    </row>
    <row r="27" spans="2:10" x14ac:dyDescent="0.4">
      <c r="C27" s="284"/>
    </row>
    <row r="28" spans="2:10" x14ac:dyDescent="0.4">
      <c r="C28" s="284"/>
    </row>
    <row r="29" spans="2:10" x14ac:dyDescent="0.4">
      <c r="C29" s="284"/>
    </row>
    <row r="30" spans="2:10" x14ac:dyDescent="0.4">
      <c r="C30" s="284"/>
    </row>
    <row r="31" spans="2:10" x14ac:dyDescent="0.4">
      <c r="C31" s="284"/>
    </row>
    <row r="32" spans="2:10" x14ac:dyDescent="0.4">
      <c r="C32" s="284"/>
    </row>
    <row r="33" spans="3:3" x14ac:dyDescent="0.4">
      <c r="C33" s="284"/>
    </row>
    <row r="34" spans="3:3" x14ac:dyDescent="0.4">
      <c r="C34" s="284"/>
    </row>
    <row r="35" spans="3:3" x14ac:dyDescent="0.4">
      <c r="C35" s="284"/>
    </row>
    <row r="36" spans="3:3" x14ac:dyDescent="0.4">
      <c r="C36" s="284"/>
    </row>
    <row r="37" spans="3:3" x14ac:dyDescent="0.4">
      <c r="C37" s="284"/>
    </row>
    <row r="38" spans="3:3" x14ac:dyDescent="0.4">
      <c r="C38" s="284"/>
    </row>
    <row r="39" spans="3:3" x14ac:dyDescent="0.4">
      <c r="C39" s="284"/>
    </row>
    <row r="40" spans="3:3" x14ac:dyDescent="0.4">
      <c r="C40" s="284"/>
    </row>
    <row r="41" spans="3:3" x14ac:dyDescent="0.4">
      <c r="C41" s="284"/>
    </row>
    <row r="42" spans="3:3" x14ac:dyDescent="0.4">
      <c r="C42" s="284"/>
    </row>
    <row r="43" spans="3:3" x14ac:dyDescent="0.4">
      <c r="C43" s="284"/>
    </row>
    <row r="44" spans="3:3" x14ac:dyDescent="0.4">
      <c r="C44" s="284"/>
    </row>
    <row r="45" spans="3:3" x14ac:dyDescent="0.4">
      <c r="C45" s="284"/>
    </row>
    <row r="46" spans="3:3" x14ac:dyDescent="0.4">
      <c r="C46" s="284"/>
    </row>
    <row r="47" spans="3:3" x14ac:dyDescent="0.4">
      <c r="C47" s="284"/>
    </row>
    <row r="48" spans="3:3" x14ac:dyDescent="0.4">
      <c r="C48" s="284"/>
    </row>
    <row r="49" spans="3:3" x14ac:dyDescent="0.4">
      <c r="C49" s="284"/>
    </row>
    <row r="50" spans="3:3" x14ac:dyDescent="0.4">
      <c r="C50" s="284"/>
    </row>
    <row r="51" spans="3:3" x14ac:dyDescent="0.4">
      <c r="C51" s="284"/>
    </row>
    <row r="52" spans="3:3" x14ac:dyDescent="0.4">
      <c r="C52" s="284"/>
    </row>
    <row r="53" spans="3:3" x14ac:dyDescent="0.4">
      <c r="C53" s="284"/>
    </row>
    <row r="54" spans="3:3" x14ac:dyDescent="0.4">
      <c r="C54" s="284"/>
    </row>
    <row r="55" spans="3:3" x14ac:dyDescent="0.4">
      <c r="C55" s="284"/>
    </row>
    <row r="56" spans="3:3" x14ac:dyDescent="0.4">
      <c r="C56" s="284"/>
    </row>
    <row r="57" spans="3:3" x14ac:dyDescent="0.4">
      <c r="C57" s="284"/>
    </row>
    <row r="58" spans="3:3" x14ac:dyDescent="0.4">
      <c r="C58" s="284"/>
    </row>
  </sheetData>
  <sheetProtection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90E23-50B5-4F1D-8AB7-9807AF5971D1}">
  <sheetPr codeName="Sheet13"/>
  <dimension ref="A1:J17"/>
  <sheetViews>
    <sheetView workbookViewId="0">
      <selection activeCell="C5" sqref="C5:F14"/>
    </sheetView>
  </sheetViews>
  <sheetFormatPr defaultColWidth="8.86328125" defaultRowHeight="13.15" x14ac:dyDescent="0.4"/>
  <cols>
    <col min="1" max="1" width="5.73046875" style="9" customWidth="1"/>
    <col min="2" max="2" width="98.59765625" style="9" bestFit="1" customWidth="1"/>
    <col min="3" max="4" width="9.59765625" style="9" customWidth="1"/>
    <col min="5" max="7" width="8.86328125" style="9"/>
    <col min="8" max="8" width="75.73046875" style="9" customWidth="1"/>
    <col min="9" max="9" width="8.86328125" style="9"/>
    <col min="10" max="10" width="233.59765625" style="9" customWidth="1"/>
    <col min="11" max="16384" width="8.86328125" style="9"/>
  </cols>
  <sheetData>
    <row r="1" spans="1:10" x14ac:dyDescent="0.4">
      <c r="A1" s="8" t="s">
        <v>340</v>
      </c>
    </row>
    <row r="3" spans="1:10" ht="26.25" x14ac:dyDescent="0.4">
      <c r="A3" s="350"/>
      <c r="B3" s="351"/>
      <c r="C3" s="320" t="str">
        <f>SOCIE!C3</f>
        <v>Actual 
2024-25</v>
      </c>
      <c r="D3" s="320" t="str">
        <f>SOCIE!E3</f>
        <v>Forecast 
2025-26</v>
      </c>
      <c r="E3" s="320" t="str">
        <f>SOCIE!F3</f>
        <v>Forecast 
2026-27</v>
      </c>
      <c r="F3" s="321" t="str">
        <f>SOCIE!G3</f>
        <v>Forecast 
2027-28</v>
      </c>
      <c r="G3" s="317"/>
      <c r="H3" s="352" t="s">
        <v>341</v>
      </c>
      <c r="I3" s="354"/>
      <c r="J3" s="355" t="s">
        <v>342</v>
      </c>
    </row>
    <row r="4" spans="1:10" x14ac:dyDescent="0.4">
      <c r="A4" s="350"/>
      <c r="B4" s="351"/>
      <c r="C4" s="324" t="s">
        <v>39</v>
      </c>
      <c r="D4" s="324" t="s">
        <v>39</v>
      </c>
      <c r="E4" s="324" t="s">
        <v>39</v>
      </c>
      <c r="F4" s="323" t="s">
        <v>39</v>
      </c>
      <c r="G4" s="317"/>
      <c r="H4" s="353"/>
      <c r="I4" s="354"/>
      <c r="J4" s="356"/>
    </row>
    <row r="5" spans="1:10" x14ac:dyDescent="0.4">
      <c r="A5" s="8">
        <v>1</v>
      </c>
      <c r="B5" s="8" t="s">
        <v>413</v>
      </c>
      <c r="C5" s="318">
        <f>SOCIE!C28</f>
        <v>0</v>
      </c>
      <c r="D5" s="318">
        <f>SOCIE!E28</f>
        <v>0</v>
      </c>
      <c r="E5" s="318">
        <f>SOCIE!F28</f>
        <v>0</v>
      </c>
      <c r="F5" s="318">
        <f>SOCIE!G28</f>
        <v>0</v>
      </c>
      <c r="H5" s="86"/>
      <c r="J5" s="283"/>
    </row>
    <row r="6" spans="1:10" x14ac:dyDescent="0.4">
      <c r="B6" s="287" t="s">
        <v>343</v>
      </c>
      <c r="C6" s="312">
        <f>SOCIE!C34+SOCIE!C35</f>
        <v>0</v>
      </c>
      <c r="D6" s="312">
        <f>SOCIE!E34+SOCIE!E35</f>
        <v>0</v>
      </c>
      <c r="E6" s="312">
        <f>SOCIE!F34+SOCIE!F35</f>
        <v>0</v>
      </c>
      <c r="F6" s="312">
        <f>SOCIE!G34+SOCIE!G35</f>
        <v>0</v>
      </c>
      <c r="H6" s="86"/>
      <c r="J6" s="283"/>
    </row>
    <row r="7" spans="1:10" ht="26.25" x14ac:dyDescent="0.4">
      <c r="B7" s="287" t="s">
        <v>412</v>
      </c>
      <c r="C7" s="312">
        <f>SOCIE!C22</f>
        <v>0</v>
      </c>
      <c r="D7" s="312">
        <f>SOCIE!E22</f>
        <v>0</v>
      </c>
      <c r="E7" s="312">
        <f>SOCIE!F22</f>
        <v>0</v>
      </c>
      <c r="F7" s="312">
        <f>SOCIE!G22</f>
        <v>0</v>
      </c>
      <c r="H7" s="86"/>
      <c r="J7" s="86" t="s">
        <v>344</v>
      </c>
    </row>
    <row r="8" spans="1:10" x14ac:dyDescent="0.4">
      <c r="B8" s="287" t="s">
        <v>415</v>
      </c>
      <c r="C8" s="313">
        <f>SOCIE!C21</f>
        <v>0</v>
      </c>
      <c r="D8" s="312">
        <f>SOCIE!E21</f>
        <v>0</v>
      </c>
      <c r="E8" s="312">
        <f>SOCIE!F21</f>
        <v>0</v>
      </c>
      <c r="F8" s="312">
        <f>SOCIE!G21</f>
        <v>0</v>
      </c>
      <c r="H8" s="86"/>
      <c r="J8" s="283"/>
    </row>
    <row r="9" spans="1:10" x14ac:dyDescent="0.4">
      <c r="B9" s="287" t="s">
        <v>345</v>
      </c>
      <c r="C9" s="325">
        <f>Income!E21+Income!E30+Income!E42</f>
        <v>0</v>
      </c>
      <c r="D9" s="322">
        <f>Income!G21+Income!G30+Income!G42</f>
        <v>0</v>
      </c>
      <c r="E9" s="312">
        <f>Income!H21+Income!H30+Income!H42</f>
        <v>0</v>
      </c>
      <c r="F9" s="312">
        <f>Income!I21+Income!I30+Income!I42</f>
        <v>0</v>
      </c>
      <c r="H9" s="86"/>
      <c r="J9" s="283" t="s">
        <v>346</v>
      </c>
    </row>
    <row r="10" spans="1:10" x14ac:dyDescent="0.4">
      <c r="B10" s="287" t="s">
        <v>347</v>
      </c>
      <c r="C10" s="319">
        <f>Income!E18+Income!E29+Income!E41</f>
        <v>0</v>
      </c>
      <c r="D10" s="312">
        <f>Income!G18+Income!G29+Income!G41</f>
        <v>0</v>
      </c>
      <c r="E10" s="312">
        <f>Income!H18+Income!H29+Income!H41</f>
        <v>0</v>
      </c>
      <c r="F10" s="312">
        <f>Income!I18+Income!I29+Income!I41</f>
        <v>0</v>
      </c>
      <c r="H10" s="86"/>
      <c r="J10" s="283" t="s">
        <v>348</v>
      </c>
    </row>
    <row r="11" spans="1:10" x14ac:dyDescent="0.4">
      <c r="B11" s="368" t="s">
        <v>414</v>
      </c>
      <c r="C11" s="368"/>
      <c r="D11" s="368"/>
      <c r="E11" s="368"/>
      <c r="F11" s="368"/>
      <c r="H11" s="86"/>
      <c r="J11" s="283" t="s">
        <v>349</v>
      </c>
    </row>
    <row r="12" spans="1:10" ht="26.25" x14ac:dyDescent="0.4">
      <c r="B12" s="289" t="s">
        <v>350</v>
      </c>
      <c r="C12" s="286"/>
      <c r="D12" s="286"/>
      <c r="E12" s="286"/>
      <c r="F12" s="286"/>
      <c r="H12" s="86"/>
      <c r="J12" s="86" t="s">
        <v>351</v>
      </c>
    </row>
    <row r="13" spans="1:10" x14ac:dyDescent="0.4">
      <c r="B13" s="287" t="s">
        <v>352</v>
      </c>
      <c r="C13" s="312">
        <f>SOCIE!C44</f>
        <v>0</v>
      </c>
      <c r="D13" s="312">
        <f>SOCIE!E44</f>
        <v>0</v>
      </c>
      <c r="E13" s="312">
        <f>SOCIE!F44</f>
        <v>0</v>
      </c>
      <c r="F13" s="312">
        <f>SOCIE!G44</f>
        <v>0</v>
      </c>
      <c r="H13" s="86"/>
      <c r="J13" s="283"/>
    </row>
    <row r="14" spans="1:10" ht="26.25" x14ac:dyDescent="0.4">
      <c r="B14" s="287" t="s">
        <v>353</v>
      </c>
      <c r="C14" s="312">
        <f>SOCIE!C45</f>
        <v>0</v>
      </c>
      <c r="D14" s="312">
        <f>SOCIE!E45</f>
        <v>0</v>
      </c>
      <c r="E14" s="312">
        <f>SOCIE!F45</f>
        <v>0</v>
      </c>
      <c r="F14" s="312">
        <f>SOCIE!G45</f>
        <v>0</v>
      </c>
      <c r="H14" s="86"/>
      <c r="J14" s="86" t="s">
        <v>354</v>
      </c>
    </row>
    <row r="15" spans="1:10" x14ac:dyDescent="0.4">
      <c r="B15" s="287" t="s">
        <v>355</v>
      </c>
      <c r="C15" s="286"/>
      <c r="D15" s="286"/>
      <c r="E15" s="286"/>
      <c r="F15" s="286"/>
      <c r="H15" s="86"/>
      <c r="J15" s="283" t="s">
        <v>356</v>
      </c>
    </row>
    <row r="16" spans="1:10" ht="13.5" thickBot="1" x14ac:dyDescent="0.45">
      <c r="B16" s="288" t="s">
        <v>357</v>
      </c>
      <c r="C16" s="306">
        <f>C5+C6+C7+C8-ABS(C9)-ABS(C10)-ABS(C12)+C13+C14+C15</f>
        <v>0</v>
      </c>
      <c r="D16" s="306">
        <f>D5+D6+D7+D8-ABS(D9)-ABS(D10)-ABS(D12)+D13+D14+D15</f>
        <v>0</v>
      </c>
      <c r="E16" s="306">
        <f>E5+E6+E7+E8-ABS(E9)-ABS(E10)-ABS(E12)+E13+E14+E15</f>
        <v>0</v>
      </c>
      <c r="F16" s="306">
        <f>F5+F6+F7+F8-ABS(F9)-ABS(F10)-ABS(F12)+F13+F14+F15</f>
        <v>0</v>
      </c>
      <c r="H16" s="86"/>
    </row>
    <row r="17" ht="13.5" thickTop="1" x14ac:dyDescent="0.4"/>
  </sheetData>
  <sheetProtection sheet="1" objects="1" scenarios="1"/>
  <protectedRanges>
    <protectedRange sqref="C12:F12" name="Range1"/>
    <protectedRange sqref="C15:F15" name="Range2"/>
  </protectedRanges>
  <mergeCells count="5">
    <mergeCell ref="A3:A4"/>
    <mergeCell ref="B3:B4"/>
    <mergeCell ref="H3:H4"/>
    <mergeCell ref="I3:I4"/>
    <mergeCell ref="J3: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DCFC6-7A82-4817-BBA5-30DA2C67D67D}">
  <sheetPr codeName="Sheet14"/>
  <dimension ref="A3:AA44"/>
  <sheetViews>
    <sheetView workbookViewId="0"/>
  </sheetViews>
  <sheetFormatPr defaultColWidth="8.86328125" defaultRowHeight="13.15" x14ac:dyDescent="0.4"/>
  <cols>
    <col min="1" max="1" width="8.86328125" style="9"/>
    <col min="2" max="2" width="31.265625" style="9" bestFit="1" customWidth="1"/>
    <col min="3" max="8" width="8.86328125" style="9"/>
    <col min="9" max="9" width="75.73046875" style="9" customWidth="1"/>
    <col min="10" max="16384" width="8.86328125" style="9"/>
  </cols>
  <sheetData>
    <row r="3" spans="1:9" x14ac:dyDescent="0.4">
      <c r="B3" s="8" t="s">
        <v>358</v>
      </c>
    </row>
    <row r="5" spans="1:9" ht="26.25" x14ac:dyDescent="0.4">
      <c r="A5" s="350"/>
      <c r="B5" s="359"/>
      <c r="C5" s="43" t="s">
        <v>47</v>
      </c>
      <c r="D5" s="43" t="s">
        <v>48</v>
      </c>
      <c r="E5" s="43" t="s">
        <v>49</v>
      </c>
      <c r="F5" s="42" t="s">
        <v>49</v>
      </c>
      <c r="G5" s="294"/>
      <c r="H5" s="294"/>
      <c r="I5" s="352" t="s">
        <v>341</v>
      </c>
    </row>
    <row r="6" spans="1:9" x14ac:dyDescent="0.4">
      <c r="A6" s="350"/>
      <c r="B6" s="359"/>
      <c r="C6" s="50" t="s">
        <v>39</v>
      </c>
      <c r="D6" s="51" t="s">
        <v>39</v>
      </c>
      <c r="E6" s="51" t="s">
        <v>39</v>
      </c>
      <c r="F6" s="48" t="s">
        <v>39</v>
      </c>
      <c r="G6" s="294"/>
      <c r="H6" s="294"/>
      <c r="I6" s="353"/>
    </row>
    <row r="7" spans="1:9" x14ac:dyDescent="0.4">
      <c r="A7" s="8">
        <v>1</v>
      </c>
      <c r="B7" s="8" t="s">
        <v>359</v>
      </c>
      <c r="C7" s="298">
        <v>0</v>
      </c>
      <c r="D7" s="298">
        <v>0</v>
      </c>
      <c r="E7" s="299">
        <v>0</v>
      </c>
      <c r="F7" s="298">
        <v>0</v>
      </c>
    </row>
    <row r="8" spans="1:9" x14ac:dyDescent="0.4">
      <c r="B8" s="9" t="s">
        <v>360</v>
      </c>
      <c r="C8" s="300"/>
      <c r="D8" s="300"/>
      <c r="E8" s="301"/>
      <c r="F8" s="300"/>
      <c r="I8" s="357"/>
    </row>
    <row r="9" spans="1:9" x14ac:dyDescent="0.4">
      <c r="B9" s="9" t="s">
        <v>361</v>
      </c>
      <c r="C9" s="300"/>
      <c r="D9" s="300"/>
      <c r="E9" s="301"/>
      <c r="F9" s="300"/>
      <c r="I9" s="360"/>
    </row>
    <row r="10" spans="1:9" x14ac:dyDescent="0.4">
      <c r="B10" s="9" t="s">
        <v>362</v>
      </c>
      <c r="C10" s="300"/>
      <c r="D10" s="300"/>
      <c r="E10" s="301"/>
      <c r="F10" s="300"/>
      <c r="I10" s="358"/>
    </row>
    <row r="11" spans="1:9" ht="13.5" thickBot="1" x14ac:dyDescent="0.45">
      <c r="C11" s="304">
        <f t="shared" ref="C11:F11" si="0">SUM(C8:C10)</f>
        <v>0</v>
      </c>
      <c r="D11" s="304">
        <f t="shared" si="0"/>
        <v>0</v>
      </c>
      <c r="E11" s="304">
        <f t="shared" si="0"/>
        <v>0</v>
      </c>
      <c r="F11" s="305">
        <f t="shared" si="0"/>
        <v>0</v>
      </c>
    </row>
    <row r="12" spans="1:9" ht="13.5" thickTop="1" x14ac:dyDescent="0.4"/>
    <row r="13" spans="1:9" x14ac:dyDescent="0.4">
      <c r="A13" s="8">
        <v>2</v>
      </c>
      <c r="B13" s="8" t="s">
        <v>363</v>
      </c>
    </row>
    <row r="14" spans="1:9" x14ac:dyDescent="0.4">
      <c r="A14" s="8"/>
      <c r="B14" s="9" t="s">
        <v>364</v>
      </c>
      <c r="C14" s="302">
        <f>Summary!C30</f>
        <v>0</v>
      </c>
      <c r="D14" s="302">
        <f>Summary!D30</f>
        <v>0</v>
      </c>
      <c r="E14" s="302">
        <f>Summary!E30</f>
        <v>0</v>
      </c>
      <c r="F14" s="302">
        <f>Summary!F30</f>
        <v>0</v>
      </c>
      <c r="I14" s="357"/>
    </row>
    <row r="15" spans="1:9" x14ac:dyDescent="0.4">
      <c r="A15" s="8"/>
      <c r="C15" s="295"/>
      <c r="D15" s="295"/>
      <c r="E15" s="295"/>
      <c r="F15" s="295"/>
      <c r="I15" s="360"/>
    </row>
    <row r="16" spans="1:9" x14ac:dyDescent="0.4">
      <c r="B16" s="9" t="s">
        <v>365</v>
      </c>
      <c r="C16" s="296"/>
      <c r="D16" s="296"/>
      <c r="E16" s="296"/>
      <c r="F16" s="296"/>
      <c r="I16" s="360"/>
    </row>
    <row r="17" spans="1:9" x14ac:dyDescent="0.4">
      <c r="B17" s="297" t="s">
        <v>366</v>
      </c>
      <c r="C17" s="300"/>
      <c r="D17" s="300"/>
      <c r="E17" s="300"/>
      <c r="F17" s="300"/>
      <c r="I17" s="360"/>
    </row>
    <row r="18" spans="1:9" x14ac:dyDescent="0.4">
      <c r="B18" s="297" t="s">
        <v>366</v>
      </c>
      <c r="C18" s="300"/>
      <c r="D18" s="300"/>
      <c r="E18" s="300"/>
      <c r="F18" s="300"/>
      <c r="I18" s="360"/>
    </row>
    <row r="19" spans="1:9" x14ac:dyDescent="0.4">
      <c r="B19" s="297" t="s">
        <v>366</v>
      </c>
      <c r="C19" s="300"/>
      <c r="D19" s="300"/>
      <c r="E19" s="300"/>
      <c r="F19" s="300"/>
      <c r="I19" s="360"/>
    </row>
    <row r="20" spans="1:9" x14ac:dyDescent="0.4">
      <c r="C20" s="295"/>
      <c r="D20" s="295"/>
      <c r="E20" s="295"/>
      <c r="F20" s="295"/>
      <c r="I20" s="360"/>
    </row>
    <row r="21" spans="1:9" x14ac:dyDescent="0.4">
      <c r="B21" s="9" t="s">
        <v>367</v>
      </c>
      <c r="C21" s="296"/>
      <c r="D21" s="296"/>
      <c r="E21" s="296"/>
      <c r="F21" s="296"/>
      <c r="I21" s="360"/>
    </row>
    <row r="22" spans="1:9" x14ac:dyDescent="0.4">
      <c r="B22" s="297" t="s">
        <v>368</v>
      </c>
      <c r="C22" s="300"/>
      <c r="D22" s="300"/>
      <c r="E22" s="300"/>
      <c r="F22" s="300"/>
      <c r="I22" s="360"/>
    </row>
    <row r="23" spans="1:9" x14ac:dyDescent="0.4">
      <c r="B23" s="297" t="s">
        <v>368</v>
      </c>
      <c r="C23" s="300"/>
      <c r="D23" s="300"/>
      <c r="E23" s="300"/>
      <c r="F23" s="300"/>
      <c r="I23" s="360"/>
    </row>
    <row r="24" spans="1:9" x14ac:dyDescent="0.4">
      <c r="B24" s="297" t="s">
        <v>368</v>
      </c>
      <c r="C24" s="300"/>
      <c r="D24" s="300"/>
      <c r="E24" s="300"/>
      <c r="F24" s="300"/>
      <c r="I24" s="360"/>
    </row>
    <row r="25" spans="1:9" x14ac:dyDescent="0.4">
      <c r="I25" s="358"/>
    </row>
    <row r="26" spans="1:9" ht="13.5" thickBot="1" x14ac:dyDescent="0.45">
      <c r="C26" s="303">
        <f>C14+(C17+C18+C19-C22-C23-C24)</f>
        <v>0</v>
      </c>
      <c r="D26" s="303">
        <f t="shared" ref="D26:F26" si="1">D14+(D17+D18+D19-D22-D23-D24)</f>
        <v>0</v>
      </c>
      <c r="E26" s="303">
        <f t="shared" si="1"/>
        <v>0</v>
      </c>
      <c r="F26" s="303">
        <f t="shared" si="1"/>
        <v>0</v>
      </c>
    </row>
    <row r="27" spans="1:9" ht="13.5" thickTop="1" x14ac:dyDescent="0.4"/>
    <row r="28" spans="1:9" x14ac:dyDescent="0.4">
      <c r="A28" s="8">
        <v>3</v>
      </c>
      <c r="B28" s="8" t="s">
        <v>369</v>
      </c>
    </row>
    <row r="29" spans="1:9" x14ac:dyDescent="0.4">
      <c r="B29" s="297" t="s">
        <v>370</v>
      </c>
      <c r="C29" s="300"/>
      <c r="D29" s="300"/>
      <c r="E29" s="300"/>
      <c r="F29" s="300"/>
      <c r="I29" s="357"/>
    </row>
    <row r="30" spans="1:9" x14ac:dyDescent="0.4">
      <c r="B30" s="297" t="s">
        <v>370</v>
      </c>
      <c r="C30" s="300"/>
      <c r="D30" s="300"/>
      <c r="E30" s="300"/>
      <c r="F30" s="300"/>
      <c r="I30" s="358"/>
    </row>
    <row r="43" spans="24:27" x14ac:dyDescent="0.4">
      <c r="X43" s="46"/>
      <c r="Y43" s="46"/>
      <c r="Z43" s="46"/>
      <c r="AA43" s="46"/>
    </row>
    <row r="44" spans="24:27" x14ac:dyDescent="0.4">
      <c r="X44" s="53"/>
      <c r="Y44" s="53"/>
      <c r="Z44" s="53"/>
      <c r="AA44" s="53"/>
    </row>
  </sheetData>
  <sheetProtection sheet="1" objects="1" scenarios="1"/>
  <mergeCells count="6">
    <mergeCell ref="I29:I30"/>
    <mergeCell ref="A5:A6"/>
    <mergeCell ref="B5:B6"/>
    <mergeCell ref="I8:I10"/>
    <mergeCell ref="I14:I25"/>
    <mergeCell ref="I5:I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F50"/>
  <sheetViews>
    <sheetView topLeftCell="A15" workbookViewId="0">
      <selection activeCell="C38" sqref="C38:F38"/>
    </sheetView>
  </sheetViews>
  <sheetFormatPr defaultColWidth="9.265625" defaultRowHeight="13.15" x14ac:dyDescent="0.4"/>
  <cols>
    <col min="1" max="1" width="9.265625" style="1"/>
    <col min="2" max="2" width="66" style="1" customWidth="1"/>
    <col min="3" max="4" width="9.265625" style="1" customWidth="1"/>
    <col min="5" max="16384" width="9.265625" style="1"/>
  </cols>
  <sheetData>
    <row r="1" spans="2:6" x14ac:dyDescent="0.4">
      <c r="B1" s="2">
        <f>Declaration!C3</f>
        <v>0</v>
      </c>
    </row>
    <row r="2" spans="2:6" ht="26.25" x14ac:dyDescent="0.4">
      <c r="B2" s="7"/>
      <c r="C2" s="42" t="str">
        <f>Income!E2</f>
        <v>Actual 
2024-25</v>
      </c>
      <c r="D2" s="42" t="str">
        <f>Income!G2</f>
        <v>Forecast 
2025-26</v>
      </c>
      <c r="E2" s="42" t="str">
        <f>Income!H2</f>
        <v>Forecast 
2026-27</v>
      </c>
      <c r="F2" s="42" t="str">
        <f>Income!I2</f>
        <v>Forecast 
2027-28</v>
      </c>
    </row>
    <row r="3" spans="2:6" x14ac:dyDescent="0.4">
      <c r="B3" s="219" t="s">
        <v>371</v>
      </c>
      <c r="C3" s="216" t="s">
        <v>39</v>
      </c>
      <c r="D3" s="216" t="s">
        <v>39</v>
      </c>
      <c r="E3" s="216" t="s">
        <v>39</v>
      </c>
      <c r="F3" s="216" t="s">
        <v>39</v>
      </c>
    </row>
    <row r="4" spans="2:6" x14ac:dyDescent="0.4">
      <c r="B4" s="219"/>
      <c r="C4" s="220"/>
      <c r="D4" s="220"/>
      <c r="E4" s="220"/>
      <c r="F4" s="220"/>
    </row>
    <row r="5" spans="2:6" x14ac:dyDescent="0.4">
      <c r="B5" s="364" t="s">
        <v>372</v>
      </c>
      <c r="C5" s="364"/>
      <c r="D5" s="364"/>
      <c r="E5" s="365"/>
      <c r="F5" s="221"/>
    </row>
    <row r="6" spans="2:6" x14ac:dyDescent="0.4">
      <c r="B6" s="222" t="s">
        <v>373</v>
      </c>
      <c r="C6" s="223">
        <f>SOCIE!C13</f>
        <v>0</v>
      </c>
      <c r="D6" s="223">
        <f>SOCIE!E13</f>
        <v>0</v>
      </c>
      <c r="E6" s="223">
        <f>SOCIE!F13</f>
        <v>0</v>
      </c>
      <c r="F6" s="223">
        <f>SOCIE!G13</f>
        <v>0</v>
      </c>
    </row>
    <row r="7" spans="2:6" x14ac:dyDescent="0.4">
      <c r="B7" s="224" t="s">
        <v>374</v>
      </c>
      <c r="C7" s="225" t="e">
        <f>SOCIE!C8/C6</f>
        <v>#DIV/0!</v>
      </c>
      <c r="D7" s="225" t="e">
        <f>SOCIE!E8/D6</f>
        <v>#DIV/0!</v>
      </c>
      <c r="E7" s="225" t="e">
        <f>SOCIE!F8/E6</f>
        <v>#DIV/0!</v>
      </c>
      <c r="F7" s="225" t="e">
        <f>SOCIE!G8/F6</f>
        <v>#DIV/0!</v>
      </c>
    </row>
    <row r="8" spans="2:6" x14ac:dyDescent="0.4">
      <c r="B8" s="224" t="s">
        <v>375</v>
      </c>
      <c r="C8" s="225" t="e">
        <f>100%-C7</f>
        <v>#DIV/0!</v>
      </c>
      <c r="D8" s="225" t="e">
        <f t="shared" ref="D8:E8" si="0">100%-D7</f>
        <v>#DIV/0!</v>
      </c>
      <c r="E8" s="225" t="e">
        <f t="shared" si="0"/>
        <v>#DIV/0!</v>
      </c>
      <c r="F8" s="225" t="e">
        <f t="shared" ref="F8" si="1">100%-F7</f>
        <v>#DIV/0!</v>
      </c>
    </row>
    <row r="9" spans="2:6" x14ac:dyDescent="0.4">
      <c r="B9" s="226" t="s">
        <v>376</v>
      </c>
      <c r="C9" s="227" t="e">
        <f>SOCIE!C7/C6</f>
        <v>#DIV/0!</v>
      </c>
      <c r="D9" s="227" t="e">
        <f>SOCIE!E7/D6</f>
        <v>#DIV/0!</v>
      </c>
      <c r="E9" s="227" t="e">
        <f>SOCIE!F7/E6</f>
        <v>#DIV/0!</v>
      </c>
      <c r="F9" s="227" t="e">
        <f>SOCIE!G7/F6</f>
        <v>#DIV/0!</v>
      </c>
    </row>
    <row r="10" spans="2:6" x14ac:dyDescent="0.4">
      <c r="B10" s="228" t="s">
        <v>377</v>
      </c>
      <c r="C10" s="227" t="e">
        <f>Income!E7/Summary!C6</f>
        <v>#DIV/0!</v>
      </c>
      <c r="D10" s="227" t="e">
        <f>Income!G7/Summary!D6</f>
        <v>#DIV/0!</v>
      </c>
      <c r="E10" s="227" t="e">
        <f>Income!H7/Summary!E6</f>
        <v>#DIV/0!</v>
      </c>
      <c r="F10" s="227" t="e">
        <f>Income!I7/Summary!F6</f>
        <v>#DIV/0!</v>
      </c>
    </row>
    <row r="11" spans="2:6" x14ac:dyDescent="0.4">
      <c r="B11" s="228" t="s">
        <v>378</v>
      </c>
      <c r="C11" s="227" t="e">
        <f>(Income!E8+Income!E9+Income!E10+Income!E6)/Summary!C6</f>
        <v>#DIV/0!</v>
      </c>
      <c r="D11" s="227" t="e">
        <f>(Income!G8+Income!G9+Income!G10+Income!G6)/Summary!D6</f>
        <v>#DIV/0!</v>
      </c>
      <c r="E11" s="227" t="e">
        <f>(Income!H8+Income!H9+Income!H10+Income!H6)/Summary!E6</f>
        <v>#DIV/0!</v>
      </c>
      <c r="F11" s="227" t="e">
        <f>(Income!I8+Income!I9+Income!I10+Income!I6)/Summary!F6</f>
        <v>#DIV/0!</v>
      </c>
    </row>
    <row r="12" spans="2:6" x14ac:dyDescent="0.4">
      <c r="B12" s="229" t="s">
        <v>379</v>
      </c>
      <c r="C12" s="227" t="e">
        <f>SOCIE!C9/C6</f>
        <v>#DIV/0!</v>
      </c>
      <c r="D12" s="227" t="e">
        <f>SOCIE!E9/D6</f>
        <v>#DIV/0!</v>
      </c>
      <c r="E12" s="227" t="e">
        <f>SOCIE!F9/E6</f>
        <v>#DIV/0!</v>
      </c>
      <c r="F12" s="227" t="e">
        <f>SOCIE!G9/F6</f>
        <v>#DIV/0!</v>
      </c>
    </row>
    <row r="13" spans="2:6" x14ac:dyDescent="0.4">
      <c r="B13" s="229" t="s">
        <v>380</v>
      </c>
      <c r="C13" s="227" t="e">
        <f>SOCIE!C10/C6</f>
        <v>#DIV/0!</v>
      </c>
      <c r="D13" s="227" t="e">
        <f>SOCIE!E10/D6</f>
        <v>#DIV/0!</v>
      </c>
      <c r="E13" s="227" t="e">
        <f>SOCIE!F10/E6</f>
        <v>#DIV/0!</v>
      </c>
      <c r="F13" s="227" t="e">
        <f>SOCIE!G10/F6</f>
        <v>#DIV/0!</v>
      </c>
    </row>
    <row r="14" spans="2:6" x14ac:dyDescent="0.4">
      <c r="B14" s="230" t="s">
        <v>381</v>
      </c>
      <c r="C14" s="231" t="e">
        <f>Income!E35/Summary!C6</f>
        <v>#DIV/0!</v>
      </c>
      <c r="D14" s="231" t="e">
        <f>Income!G35/Summary!D6</f>
        <v>#DIV/0!</v>
      </c>
      <c r="E14" s="231" t="e">
        <f>Income!H35/Summary!E6</f>
        <v>#DIV/0!</v>
      </c>
      <c r="F14" s="231" t="e">
        <f>Income!I35/Summary!F6</f>
        <v>#DIV/0!</v>
      </c>
    </row>
    <row r="15" spans="2:6" x14ac:dyDescent="0.4">
      <c r="B15" s="9"/>
      <c r="C15" s="232"/>
      <c r="D15" s="232"/>
      <c r="E15" s="232"/>
      <c r="F15" s="232"/>
    </row>
    <row r="16" spans="2:6" hidden="1" x14ac:dyDescent="0.4">
      <c r="B16" s="233"/>
      <c r="C16" s="233"/>
      <c r="D16" s="233"/>
      <c r="E16" s="233"/>
      <c r="F16" s="233"/>
    </row>
    <row r="17" spans="2:6" x14ac:dyDescent="0.4">
      <c r="B17" s="366" t="s">
        <v>382</v>
      </c>
      <c r="C17" s="366"/>
      <c r="D17" s="366"/>
      <c r="E17" s="367"/>
      <c r="F17" s="234"/>
    </row>
    <row r="18" spans="2:6" x14ac:dyDescent="0.4">
      <c r="B18" s="235" t="s">
        <v>383</v>
      </c>
      <c r="C18" s="236">
        <f>SOCIE!C25</f>
        <v>0</v>
      </c>
      <c r="D18" s="236">
        <f>SOCIE!E25</f>
        <v>0</v>
      </c>
      <c r="E18" s="236">
        <f>SOCIE!F25</f>
        <v>0</v>
      </c>
      <c r="F18" s="236">
        <f>SOCIE!G25</f>
        <v>0</v>
      </c>
    </row>
    <row r="19" spans="2:6" x14ac:dyDescent="0.4">
      <c r="B19" s="229" t="s">
        <v>384</v>
      </c>
      <c r="C19" s="227" t="e">
        <f>SOCIE!C18/C18</f>
        <v>#DIV/0!</v>
      </c>
      <c r="D19" s="227" t="e">
        <f>SOCIE!E18/D18</f>
        <v>#DIV/0!</v>
      </c>
      <c r="E19" s="227" t="e">
        <f>SOCIE!F18/E18</f>
        <v>#DIV/0!</v>
      </c>
      <c r="F19" s="227" t="e">
        <f>SOCIE!G18/F18</f>
        <v>#DIV/0!</v>
      </c>
    </row>
    <row r="20" spans="2:6" x14ac:dyDescent="0.4">
      <c r="B20" s="237" t="s">
        <v>385</v>
      </c>
      <c r="C20" s="227" t="e">
        <f>Expenditure!E20/Summary!C18</f>
        <v>#DIV/0!</v>
      </c>
      <c r="D20" s="227" t="e">
        <f>Expenditure!G20/D18</f>
        <v>#DIV/0!</v>
      </c>
      <c r="E20" s="227" t="e">
        <f>Expenditure!H20/E18</f>
        <v>#DIV/0!</v>
      </c>
      <c r="F20" s="227" t="e">
        <f>Expenditure!I20/F18</f>
        <v>#DIV/0!</v>
      </c>
    </row>
    <row r="21" spans="2:6" x14ac:dyDescent="0.4">
      <c r="B21" s="237" t="s">
        <v>386</v>
      </c>
      <c r="C21" s="227" t="e">
        <f>Expenditure!E21/C18</f>
        <v>#DIV/0!</v>
      </c>
      <c r="D21" s="309" t="e">
        <f>Expenditure!G21/Summary!D18</f>
        <v>#DIV/0!</v>
      </c>
      <c r="E21" s="309" t="e">
        <f>Expenditure!H21/Summary!E18</f>
        <v>#DIV/0!</v>
      </c>
      <c r="F21" s="309" t="e">
        <f>Expenditure!I21/Summary!F18</f>
        <v>#DIV/0!</v>
      </c>
    </row>
    <row r="22" spans="2:6" x14ac:dyDescent="0.4">
      <c r="B22" s="237" t="s">
        <v>387</v>
      </c>
      <c r="C22" s="227" t="e">
        <f>Expenditure!E22/Summary!C18</f>
        <v>#DIV/0!</v>
      </c>
      <c r="D22" s="309" t="e">
        <f>Expenditure!G22/Summary!D18</f>
        <v>#DIV/0!</v>
      </c>
      <c r="E22" s="309" t="e">
        <f>Expenditure!H22/Summary!E18</f>
        <v>#DIV/0!</v>
      </c>
      <c r="F22" s="309" t="e">
        <f>Expenditure!I22/Summary!F18</f>
        <v>#DIV/0!</v>
      </c>
    </row>
    <row r="23" spans="2:6" x14ac:dyDescent="0.4">
      <c r="B23" s="237" t="s">
        <v>388</v>
      </c>
      <c r="C23" s="227" t="e">
        <f>Expenditure!E23/Summary!C18</f>
        <v>#DIV/0!</v>
      </c>
      <c r="D23" s="227" t="e">
        <f>Expenditure!G23/D18</f>
        <v>#DIV/0!</v>
      </c>
      <c r="E23" s="227" t="e">
        <f>Expenditure!H23/E18</f>
        <v>#DIV/0!</v>
      </c>
      <c r="F23" s="227" t="e">
        <f>Expenditure!I23/F18</f>
        <v>#DIV/0!</v>
      </c>
    </row>
    <row r="24" spans="2:6" x14ac:dyDescent="0.4">
      <c r="B24" s="237" t="s">
        <v>389</v>
      </c>
      <c r="C24" s="227" t="e">
        <f>Expenditure!E24/Summary!C18</f>
        <v>#DIV/0!</v>
      </c>
      <c r="D24" s="227" t="e">
        <f>Expenditure!G24/Summary!D18</f>
        <v>#DIV/0!</v>
      </c>
      <c r="E24" s="227" t="e">
        <f>Expenditure!H24/Summary!E18</f>
        <v>#DIV/0!</v>
      </c>
      <c r="F24" s="227" t="e">
        <f>Expenditure!I24/Summary!F18</f>
        <v>#DIV/0!</v>
      </c>
    </row>
    <row r="25" spans="2:6" x14ac:dyDescent="0.4">
      <c r="B25" s="230" t="s">
        <v>390</v>
      </c>
      <c r="C25" s="231" t="e">
        <f>(Expenditure!E20+Expenditure!E21+Expenditure!E22+Expenditure!E23+Expenditure!E24)/Summary!C18</f>
        <v>#DIV/0!</v>
      </c>
      <c r="D25" s="231" t="e">
        <f>(Expenditure!G20+Expenditure!G21+Expenditure!G22+Expenditure!G23+Expenditure!G24)/Summary!D18</f>
        <v>#DIV/0!</v>
      </c>
      <c r="E25" s="231" t="e">
        <f>(Expenditure!H20+Expenditure!H21+Expenditure!H22+Expenditure!H23+Expenditure!H24)/Summary!E18</f>
        <v>#DIV/0!</v>
      </c>
      <c r="F25" s="231" t="e">
        <f>(Expenditure!I20+Expenditure!I21+Expenditure!I22+Expenditure!I23+Expenditure!I24)/Summary!F18</f>
        <v>#DIV/0!</v>
      </c>
    </row>
    <row r="26" spans="2:6" x14ac:dyDescent="0.4">
      <c r="B26" s="219"/>
      <c r="C26" s="219"/>
      <c r="D26" s="219"/>
      <c r="E26" s="219"/>
      <c r="F26" s="219"/>
    </row>
    <row r="27" spans="2:6" x14ac:dyDescent="0.4">
      <c r="B27" s="364" t="s">
        <v>391</v>
      </c>
      <c r="C27" s="364"/>
      <c r="D27" s="364"/>
      <c r="E27" s="365"/>
      <c r="F27" s="221"/>
    </row>
    <row r="28" spans="2:6" x14ac:dyDescent="0.4">
      <c r="B28" s="238" t="s">
        <v>392</v>
      </c>
      <c r="C28" s="239">
        <f>SOCIE!C28</f>
        <v>0</v>
      </c>
      <c r="D28" s="239">
        <f>SOCIE!E28</f>
        <v>0</v>
      </c>
      <c r="E28" s="239">
        <f>SOCIE!F28</f>
        <v>0</v>
      </c>
      <c r="F28" s="239">
        <f>SOCIE!G28</f>
        <v>0</v>
      </c>
    </row>
    <row r="29" spans="2:6" x14ac:dyDescent="0.4">
      <c r="B29" s="240" t="s">
        <v>393</v>
      </c>
      <c r="C29" s="241" t="e">
        <f>SOCIE!C28/C6</f>
        <v>#DIV/0!</v>
      </c>
      <c r="D29" s="242" t="e">
        <f>SOCIE!E28/D6</f>
        <v>#DIV/0!</v>
      </c>
      <c r="E29" s="241" t="e">
        <f>SOCIE!F28/E6</f>
        <v>#DIV/0!</v>
      </c>
      <c r="F29" s="241" t="e">
        <f>SOCIE!G28/F6</f>
        <v>#DIV/0!</v>
      </c>
    </row>
    <row r="30" spans="2:6" x14ac:dyDescent="0.4">
      <c r="B30" s="243" t="s">
        <v>394</v>
      </c>
      <c r="C30" s="244">
        <f>C28+(Expenditure!E31+Expenditure!E25+Expenditure!E26)</f>
        <v>0</v>
      </c>
      <c r="D30" s="244">
        <f>D28+(Expenditure!G31+Expenditure!G25+Expenditure!G26)</f>
        <v>0</v>
      </c>
      <c r="E30" s="244">
        <f>E28+(Expenditure!H31+Expenditure!H25+Expenditure!H26)</f>
        <v>0</v>
      </c>
      <c r="F30" s="244">
        <f>F28+(Expenditure!I31+Expenditure!I25+Expenditure!I26)</f>
        <v>0</v>
      </c>
    </row>
    <row r="31" spans="2:6" x14ac:dyDescent="0.4">
      <c r="B31" s="245" t="s">
        <v>395</v>
      </c>
      <c r="C31" s="246" t="e">
        <f>C30/C6</f>
        <v>#DIV/0!</v>
      </c>
      <c r="D31" s="246" t="e">
        <f>D30/D6</f>
        <v>#DIV/0!</v>
      </c>
      <c r="E31" s="246" t="e">
        <f t="shared" ref="E31:F31" si="2">E30/E6</f>
        <v>#DIV/0!</v>
      </c>
      <c r="F31" s="246" t="e">
        <f t="shared" si="2"/>
        <v>#DIV/0!</v>
      </c>
    </row>
    <row r="32" spans="2:6" x14ac:dyDescent="0.4">
      <c r="B32" s="219" t="s">
        <v>396</v>
      </c>
      <c r="C32" s="219"/>
      <c r="D32" s="219"/>
      <c r="E32" s="219"/>
      <c r="F32" s="219"/>
    </row>
    <row r="33" spans="2:6" x14ac:dyDescent="0.4">
      <c r="B33" s="364" t="s">
        <v>397</v>
      </c>
      <c r="C33" s="364"/>
      <c r="D33" s="364"/>
      <c r="E33" s="365"/>
      <c r="F33" s="221"/>
    </row>
    <row r="34" spans="2:6" x14ac:dyDescent="0.4">
      <c r="B34" s="222" t="s">
        <v>398</v>
      </c>
      <c r="C34" s="247" t="e">
        <f>'Balance sheet'!E21/'Balance sheet'!E34</f>
        <v>#DIV/0!</v>
      </c>
      <c r="D34" s="247" t="e">
        <f>'Balance sheet'!G21/'Balance sheet'!G34</f>
        <v>#DIV/0!</v>
      </c>
      <c r="E34" s="248" t="e">
        <f>'Balance sheet'!H21/'Balance sheet'!H34</f>
        <v>#DIV/0!</v>
      </c>
      <c r="F34" s="248" t="e">
        <f>'Balance sheet'!I21/'Balance sheet'!I34</f>
        <v>#DIV/0!</v>
      </c>
    </row>
    <row r="35" spans="2:6" ht="26.25" x14ac:dyDescent="0.4">
      <c r="B35" s="249" t="s">
        <v>399</v>
      </c>
      <c r="C35" s="223">
        <f>'Balance sheet'!E23+'Balance sheet'!E24+'Balance sheet'!E25+'Balance sheet'!E26+'Balance sheet'!E27+'Balance sheet'!E41+'Balance sheet'!E42+'Balance sheet'!E43+'Balance sheet'!E44</f>
        <v>0</v>
      </c>
      <c r="D35" s="223">
        <f>'Balance sheet'!G23+'Balance sheet'!G24+'Balance sheet'!G25+'Balance sheet'!G26+'Balance sheet'!G27+'Balance sheet'!G41+'Balance sheet'!G42+'Balance sheet'!G43+'Balance sheet'!G44</f>
        <v>0</v>
      </c>
      <c r="E35" s="223">
        <f>'Balance sheet'!H23+'Balance sheet'!H24+'Balance sheet'!H25+'Balance sheet'!H26+'Balance sheet'!H27+'Balance sheet'!H41+'Balance sheet'!H42+'Balance sheet'!H43+'Balance sheet'!H44</f>
        <v>0</v>
      </c>
      <c r="F35" s="223">
        <f>'Balance sheet'!I23+'Balance sheet'!I24+'Balance sheet'!I25+'Balance sheet'!I26+'Balance sheet'!I27+'Balance sheet'!I41+'Balance sheet'!I42+'Balance sheet'!I43+'Balance sheet'!I44</f>
        <v>0</v>
      </c>
    </row>
    <row r="36" spans="2:6" x14ac:dyDescent="0.4">
      <c r="B36" s="222" t="s">
        <v>400</v>
      </c>
      <c r="C36" s="227" t="e">
        <f>C35/('Balance sheet'!E14+'Balance sheet'!E21)</f>
        <v>#DIV/0!</v>
      </c>
      <c r="D36" s="227" t="e">
        <f>D35/('Balance sheet'!G14+'Balance sheet'!G21)</f>
        <v>#DIV/0!</v>
      </c>
      <c r="E36" s="227" t="e">
        <f>E35/('Balance sheet'!H14+'Balance sheet'!H21)</f>
        <v>#DIV/0!</v>
      </c>
      <c r="F36" s="227" t="e">
        <f>F35/('Balance sheet'!I14+'Balance sheet'!I21)</f>
        <v>#DIV/0!</v>
      </c>
    </row>
    <row r="37" spans="2:6" x14ac:dyDescent="0.4">
      <c r="B37" s="222" t="s">
        <v>401</v>
      </c>
      <c r="C37" s="254" t="e">
        <f>C6/-(Cashflow!E55+Cashflow!E56+Cashflow!E60+Cashflow!E61)</f>
        <v>#DIV/0!</v>
      </c>
      <c r="D37" s="254" t="e">
        <f>D6/-(Cashflow!G55+Cashflow!G56+Cashflow!G60+Cashflow!G61)</f>
        <v>#DIV/0!</v>
      </c>
      <c r="E37" s="254" t="e">
        <f>E6/-(Cashflow!H55+Cashflow!H56+Cashflow!H60+Cashflow!H61)</f>
        <v>#DIV/0!</v>
      </c>
      <c r="F37" s="254" t="e">
        <f>F6/-(Cashflow!I55+Cashflow!I56+Cashflow!I60+Cashflow!I61)</f>
        <v>#DIV/0!</v>
      </c>
    </row>
    <row r="38" spans="2:6" x14ac:dyDescent="0.4">
      <c r="B38" s="250" t="s">
        <v>402</v>
      </c>
      <c r="C38" s="316" t="e">
        <f>C44/-(Cashflow!E55+Cashflow!E56+Cashflow!E60+Cashflow!E61)</f>
        <v>#DIV/0!</v>
      </c>
      <c r="D38" s="316" t="e">
        <f>D44/-(Cashflow!F55+Cashflow!F56+Cashflow!F60+Cashflow!F61)</f>
        <v>#DIV/0!</v>
      </c>
      <c r="E38" s="316" t="e">
        <f>E44/-(Cashflow!G55+Cashflow!G56+Cashflow!G60+Cashflow!G61)</f>
        <v>#DIV/0!</v>
      </c>
      <c r="F38" s="316" t="e">
        <f>F44/-(Cashflow!H55+Cashflow!H56+Cashflow!H60+Cashflow!H61)</f>
        <v>#DIV/0!</v>
      </c>
    </row>
    <row r="39" spans="2:6" x14ac:dyDescent="0.4">
      <c r="B39" s="219"/>
      <c r="C39" s="219"/>
      <c r="D39" s="219"/>
      <c r="E39" s="219"/>
      <c r="F39" s="219"/>
    </row>
    <row r="40" spans="2:6" x14ac:dyDescent="0.4">
      <c r="B40" s="364" t="s">
        <v>403</v>
      </c>
      <c r="C40" s="364"/>
      <c r="D40" s="364"/>
      <c r="E40" s="365"/>
      <c r="F40" s="221"/>
    </row>
    <row r="41" spans="2:6" x14ac:dyDescent="0.4">
      <c r="B41" s="222" t="s">
        <v>404</v>
      </c>
      <c r="C41" s="223">
        <f>'Balance sheet'!E19+'Balance sheet'!E18-'Balance sheet'!E23</f>
        <v>0</v>
      </c>
      <c r="D41" s="223">
        <f>'Balance sheet'!G19+'Balance sheet'!G18-'Balance sheet'!G23</f>
        <v>0</v>
      </c>
      <c r="E41" s="223">
        <f>'Balance sheet'!H19+'Balance sheet'!H18-'Balance sheet'!H23</f>
        <v>0</v>
      </c>
      <c r="F41" s="223">
        <f>'Balance sheet'!I19+'Balance sheet'!I18-'Balance sheet'!I23</f>
        <v>0</v>
      </c>
    </row>
    <row r="42" spans="2:6" x14ac:dyDescent="0.4">
      <c r="B42" s="222" t="s">
        <v>405</v>
      </c>
      <c r="C42" s="251" t="e">
        <f>(C41)/(SOCIE!C25-SOCIE!C21)*365</f>
        <v>#DIV/0!</v>
      </c>
      <c r="D42" s="251" t="e">
        <f>(D41)/(SOCIE!E25-SOCIE!E21)*365</f>
        <v>#DIV/0!</v>
      </c>
      <c r="E42" s="251" t="e">
        <f>(E41)/(SOCIE!F25-SOCIE!F21)*365</f>
        <v>#DIV/0!</v>
      </c>
      <c r="F42" s="251" t="e">
        <f>(F41)/(SOCIE!G25-SOCIE!G21)*365</f>
        <v>#DIV/0!</v>
      </c>
    </row>
    <row r="43" spans="2:6" x14ac:dyDescent="0.4">
      <c r="B43" s="224" t="s">
        <v>406</v>
      </c>
      <c r="C43" s="251" t="e">
        <f>('BS Additional info'!C10+'BS Additional info'!C22-'BS Additional info'!C32)/(SOCIE!C25-SOCIE!C21)*365</f>
        <v>#DIV/0!</v>
      </c>
      <c r="D43" s="251" t="e">
        <f>('BS Additional info'!D10+'BS Additional info'!D22-'BS Additional info'!D32)/(SOCIE!E25-SOCIE!E21)*365</f>
        <v>#DIV/0!</v>
      </c>
      <c r="E43" s="251" t="e">
        <f>('BS Additional info'!E10+'BS Additional info'!E22-'BS Additional info'!E32)/(SOCIE!F25-SOCIE!F21)*365</f>
        <v>#DIV/0!</v>
      </c>
      <c r="F43" s="251" t="e">
        <f>('BS Additional info'!F10+'BS Additional info'!F22-'BS Additional info'!F32)/(SOCIE!G25-SOCIE!G21)*365</f>
        <v>#DIV/0!</v>
      </c>
    </row>
    <row r="44" spans="2:6" x14ac:dyDescent="0.4">
      <c r="B44" s="224" t="s">
        <v>229</v>
      </c>
      <c r="C44" s="252">
        <f>Cashflow!E38</f>
        <v>0</v>
      </c>
      <c r="D44" s="252">
        <f>Cashflow!G38</f>
        <v>0</v>
      </c>
      <c r="E44" s="252">
        <f>Cashflow!H38</f>
        <v>0</v>
      </c>
      <c r="F44" s="252">
        <f>Cashflow!I38</f>
        <v>0</v>
      </c>
    </row>
    <row r="45" spans="2:6" x14ac:dyDescent="0.4">
      <c r="B45" s="224" t="s">
        <v>407</v>
      </c>
      <c r="C45" s="253" t="e">
        <f>C44/C6</f>
        <v>#DIV/0!</v>
      </c>
      <c r="D45" s="253" t="e">
        <f>D44/D6</f>
        <v>#DIV/0!</v>
      </c>
      <c r="E45" s="253" t="e">
        <f>E44/E6</f>
        <v>#DIV/0!</v>
      </c>
      <c r="F45" s="253" t="e">
        <f>F44/F6</f>
        <v>#DIV/0!</v>
      </c>
    </row>
    <row r="46" spans="2:6" x14ac:dyDescent="0.4">
      <c r="B46" s="217" t="s">
        <v>408</v>
      </c>
      <c r="C46" s="218" t="e">
        <f>C44/C35</f>
        <v>#DIV/0!</v>
      </c>
      <c r="D46" s="218" t="e">
        <f t="shared" ref="D46:F46" si="3">D44/D35</f>
        <v>#DIV/0!</v>
      </c>
      <c r="E46" s="218" t="e">
        <f t="shared" si="3"/>
        <v>#DIV/0!</v>
      </c>
      <c r="F46" s="218" t="e">
        <f t="shared" si="3"/>
        <v>#DIV/0!</v>
      </c>
    </row>
    <row r="48" spans="2:6" x14ac:dyDescent="0.4">
      <c r="B48" s="361" t="s">
        <v>409</v>
      </c>
      <c r="C48" s="362"/>
      <c r="D48" s="362"/>
      <c r="E48" s="362"/>
      <c r="F48" s="363"/>
    </row>
    <row r="49" spans="2:6" x14ac:dyDescent="0.4">
      <c r="B49" s="255" t="s">
        <v>410</v>
      </c>
      <c r="C49" s="310">
        <f>EBITDA!C16</f>
        <v>0</v>
      </c>
      <c r="D49" s="310">
        <f>EBITDA!D16</f>
        <v>0</v>
      </c>
      <c r="E49" s="310">
        <f>EBITDA!E16</f>
        <v>0</v>
      </c>
      <c r="F49" s="310">
        <f>EBITDA!F16</f>
        <v>0</v>
      </c>
    </row>
    <row r="50" spans="2:6" x14ac:dyDescent="0.4">
      <c r="B50" s="256" t="s">
        <v>411</v>
      </c>
      <c r="C50" s="311" t="e">
        <f>EBITDA!C16/C6</f>
        <v>#DIV/0!</v>
      </c>
      <c r="D50" s="311" t="e">
        <f>EBITDA!D16/D6</f>
        <v>#DIV/0!</v>
      </c>
      <c r="E50" s="311" t="e">
        <f>EBITDA!E16/E6</f>
        <v>#DIV/0!</v>
      </c>
      <c r="F50" s="311" t="e">
        <f>EBITDA!F16/F6</f>
        <v>#DIV/0!</v>
      </c>
    </row>
  </sheetData>
  <sheetProtection sheet="1" objects="1" scenarios="1"/>
  <mergeCells count="6">
    <mergeCell ref="B48:F48"/>
    <mergeCell ref="B40:E40"/>
    <mergeCell ref="B5:E5"/>
    <mergeCell ref="B17:E17"/>
    <mergeCell ref="B27:E27"/>
    <mergeCell ref="B33:E33"/>
  </mergeCells>
  <phoneticPr fontId="1" type="noConversion"/>
  <pageMargins left="0.74803149606299213" right="0.74803149606299213" top="2.3622047244094491" bottom="0.98425196850393704"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7"/>
  <sheetViews>
    <sheetView topLeftCell="A6" workbookViewId="0"/>
  </sheetViews>
  <sheetFormatPr defaultColWidth="9.265625" defaultRowHeight="13.15" x14ac:dyDescent="0.4"/>
  <cols>
    <col min="1" max="2" width="9.265625" style="1"/>
    <col min="3" max="3" width="35.59765625" style="1" customWidth="1"/>
    <col min="4" max="4" width="10" style="1" bestFit="1" customWidth="1"/>
    <col min="5" max="5" width="10" style="1" customWidth="1"/>
    <col min="6" max="6" width="46.265625" style="1" customWidth="1"/>
    <col min="7" max="16384" width="9.265625" style="1"/>
  </cols>
  <sheetData>
    <row r="1" spans="1:7" x14ac:dyDescent="0.4">
      <c r="A1" s="6"/>
      <c r="B1" s="2">
        <f>Declaration!C3</f>
        <v>0</v>
      </c>
    </row>
    <row r="3" spans="1:7" x14ac:dyDescent="0.4">
      <c r="A3" s="6"/>
      <c r="B3" s="6" t="s">
        <v>10</v>
      </c>
    </row>
    <row r="4" spans="1:7" x14ac:dyDescent="0.4">
      <c r="B4" s="6"/>
    </row>
    <row r="6" spans="1:7" x14ac:dyDescent="0.4">
      <c r="B6" s="6" t="s">
        <v>11</v>
      </c>
    </row>
    <row r="7" spans="1:7" x14ac:dyDescent="0.4">
      <c r="B7" s="6"/>
    </row>
    <row r="8" spans="1:7" x14ac:dyDescent="0.4">
      <c r="B8" s="1" t="s">
        <v>12</v>
      </c>
    </row>
    <row r="9" spans="1:7" x14ac:dyDescent="0.4">
      <c r="B9" s="1" t="s">
        <v>13</v>
      </c>
    </row>
    <row r="11" spans="1:7" x14ac:dyDescent="0.4">
      <c r="B11" s="329" t="s">
        <v>14</v>
      </c>
      <c r="C11" s="330"/>
      <c r="D11" s="335" t="s">
        <v>15</v>
      </c>
      <c r="E11" s="335" t="s">
        <v>16</v>
      </c>
      <c r="F11" s="335" t="s">
        <v>17</v>
      </c>
      <c r="G11" s="25"/>
    </row>
    <row r="12" spans="1:7" ht="33.75" customHeight="1" x14ac:dyDescent="0.4">
      <c r="B12" s="331"/>
      <c r="C12" s="332"/>
      <c r="D12" s="336"/>
      <c r="E12" s="336"/>
      <c r="F12" s="336"/>
      <c r="G12" s="25"/>
    </row>
    <row r="13" spans="1:7" x14ac:dyDescent="0.4">
      <c r="B13" s="191" t="s">
        <v>18</v>
      </c>
      <c r="C13" s="192"/>
      <c r="D13" s="193"/>
      <c r="E13" s="193"/>
      <c r="F13" s="194"/>
      <c r="G13" s="25"/>
    </row>
    <row r="14" spans="1:7" x14ac:dyDescent="0.4">
      <c r="B14" s="195" t="s">
        <v>19</v>
      </c>
      <c r="C14" s="196"/>
      <c r="D14" s="197"/>
      <c r="E14" s="193"/>
      <c r="F14" s="194"/>
      <c r="G14" s="25"/>
    </row>
    <row r="15" spans="1:7" x14ac:dyDescent="0.4">
      <c r="B15" s="191" t="s">
        <v>20</v>
      </c>
      <c r="C15" s="192"/>
      <c r="D15" s="198"/>
      <c r="E15" s="198"/>
      <c r="F15" s="194"/>
      <c r="G15" s="25"/>
    </row>
    <row r="16" spans="1:7" x14ac:dyDescent="0.4">
      <c r="B16" s="191" t="s">
        <v>21</v>
      </c>
      <c r="C16" s="192"/>
      <c r="D16" s="198"/>
      <c r="E16" s="198"/>
      <c r="F16" s="194"/>
      <c r="G16" s="25"/>
    </row>
    <row r="17" spans="2:7" x14ac:dyDescent="0.4">
      <c r="B17" s="191" t="s">
        <v>22</v>
      </c>
      <c r="C17" s="192"/>
      <c r="D17" s="198"/>
      <c r="E17" s="198"/>
      <c r="F17" s="194"/>
      <c r="G17" s="25"/>
    </row>
    <row r="18" spans="2:7" x14ac:dyDescent="0.4">
      <c r="B18" s="191" t="s">
        <v>23</v>
      </c>
      <c r="C18" s="192"/>
      <c r="D18" s="198"/>
      <c r="E18" s="198"/>
      <c r="F18" s="194"/>
      <c r="G18" s="25"/>
    </row>
    <row r="19" spans="2:7" x14ac:dyDescent="0.4">
      <c r="B19" s="191" t="s">
        <v>24</v>
      </c>
      <c r="C19" s="192"/>
      <c r="D19" s="198"/>
      <c r="E19" s="198"/>
      <c r="F19" s="194"/>
      <c r="G19" s="25"/>
    </row>
    <row r="20" spans="2:7" x14ac:dyDescent="0.4">
      <c r="B20" s="191" t="s">
        <v>25</v>
      </c>
      <c r="C20" s="192"/>
      <c r="D20" s="198"/>
      <c r="E20" s="198"/>
      <c r="F20" s="194"/>
      <c r="G20" s="26"/>
    </row>
    <row r="21" spans="2:7" x14ac:dyDescent="0.4">
      <c r="B21" s="191" t="s">
        <v>26</v>
      </c>
      <c r="C21" s="192"/>
      <c r="D21" s="198"/>
      <c r="E21" s="198"/>
      <c r="F21" s="194"/>
      <c r="G21" s="25"/>
    </row>
    <row r="22" spans="2:7" ht="36.75" customHeight="1" x14ac:dyDescent="0.4">
      <c r="B22" s="333" t="s">
        <v>27</v>
      </c>
      <c r="C22" s="334"/>
      <c r="D22" s="27"/>
      <c r="E22" s="27"/>
      <c r="F22" s="199"/>
      <c r="G22" s="25"/>
    </row>
    <row r="23" spans="2:7" x14ac:dyDescent="0.4">
      <c r="B23" s="200" t="s">
        <v>28</v>
      </c>
      <c r="C23" s="192"/>
      <c r="D23" s="198"/>
      <c r="E23" s="198"/>
      <c r="F23" s="201"/>
      <c r="G23" s="25"/>
    </row>
    <row r="24" spans="2:7" x14ac:dyDescent="0.4">
      <c r="B24" s="200" t="s">
        <v>29</v>
      </c>
      <c r="C24" s="192"/>
      <c r="D24" s="198"/>
      <c r="E24" s="198"/>
      <c r="F24" s="201" t="s">
        <v>30</v>
      </c>
      <c r="G24" s="25"/>
    </row>
    <row r="25" spans="2:7" x14ac:dyDescent="0.4">
      <c r="B25" s="200" t="s">
        <v>31</v>
      </c>
      <c r="C25" s="192"/>
      <c r="D25" s="198"/>
      <c r="E25" s="198"/>
      <c r="F25" s="201"/>
      <c r="G25" s="25"/>
    </row>
    <row r="26" spans="2:7" x14ac:dyDescent="0.4">
      <c r="B26" s="202" t="s">
        <v>32</v>
      </c>
      <c r="C26" s="196"/>
      <c r="D26" s="203"/>
      <c r="E26" s="198"/>
      <c r="F26" s="201"/>
      <c r="G26" s="25"/>
    </row>
    <row r="27" spans="2:7" x14ac:dyDescent="0.4">
      <c r="B27" s="202" t="s">
        <v>33</v>
      </c>
      <c r="C27" s="196"/>
      <c r="D27" s="204"/>
      <c r="E27" s="204"/>
      <c r="F27" s="205"/>
      <c r="G27" s="25"/>
    </row>
  </sheetData>
  <sheetProtection sheet="1" objects="1" scenarios="1"/>
  <mergeCells count="5">
    <mergeCell ref="B11:C12"/>
    <mergeCell ref="B22:C22"/>
    <mergeCell ref="F11:F12"/>
    <mergeCell ref="D11:D12"/>
    <mergeCell ref="E11:E12"/>
  </mergeCells>
  <phoneticPr fontId="1" type="noConversion"/>
  <pageMargins left="0.74803149606299213" right="0.74803149606299213" top="1.5748031496062993" bottom="0.98425196850393704" header="0.51181102362204722" footer="0.51181102362204722"/>
  <pageSetup paperSize="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
  <sheetViews>
    <sheetView workbookViewId="0">
      <selection sqref="A1:B1"/>
    </sheetView>
  </sheetViews>
  <sheetFormatPr defaultColWidth="8.86328125" defaultRowHeight="13.15" x14ac:dyDescent="0.4"/>
  <cols>
    <col min="1" max="1" width="22" style="9" bestFit="1" customWidth="1"/>
    <col min="2" max="3" width="8.73046875" style="9" customWidth="1"/>
    <col min="4" max="5" width="8.86328125" style="9"/>
    <col min="6" max="7" width="41.265625" style="9" customWidth="1"/>
    <col min="8" max="8" width="40.59765625" style="9" customWidth="1"/>
    <col min="9" max="16384" width="8.86328125" style="9"/>
  </cols>
  <sheetData>
    <row r="1" spans="1:8" x14ac:dyDescent="0.4">
      <c r="A1" s="333" t="s">
        <v>34</v>
      </c>
      <c r="B1" s="334"/>
      <c r="C1" s="207" t="s">
        <v>35</v>
      </c>
      <c r="D1" s="207" t="s">
        <v>36</v>
      </c>
      <c r="E1" s="207" t="s">
        <v>37</v>
      </c>
      <c r="F1" s="207" t="str">
        <f>C1</f>
        <v>2025-26</v>
      </c>
      <c r="G1" s="207" t="str">
        <f>D1</f>
        <v>2026-27</v>
      </c>
      <c r="H1" s="207" t="str">
        <f>E1</f>
        <v>2027-28</v>
      </c>
    </row>
    <row r="2" spans="1:8" x14ac:dyDescent="0.4">
      <c r="A2" s="333" t="s">
        <v>38</v>
      </c>
      <c r="B2" s="334" t="s">
        <v>38</v>
      </c>
      <c r="C2" s="208" t="s">
        <v>39</v>
      </c>
      <c r="D2" s="208" t="s">
        <v>39</v>
      </c>
      <c r="E2" s="208" t="s">
        <v>39</v>
      </c>
      <c r="F2" s="207" t="s">
        <v>40</v>
      </c>
      <c r="G2" s="207" t="s">
        <v>40</v>
      </c>
      <c r="H2" s="207" t="s">
        <v>40</v>
      </c>
    </row>
    <row r="3" spans="1:8" x14ac:dyDescent="0.4">
      <c r="A3" s="200" t="s">
        <v>41</v>
      </c>
      <c r="B3" s="192"/>
      <c r="C3" s="41"/>
      <c r="D3" s="41"/>
      <c r="E3" s="41"/>
      <c r="F3" s="37"/>
      <c r="G3" s="37"/>
      <c r="H3" s="37"/>
    </row>
    <row r="4" spans="1:8" x14ac:dyDescent="0.4">
      <c r="A4" s="200" t="s">
        <v>42</v>
      </c>
      <c r="B4" s="192"/>
      <c r="C4" s="41"/>
      <c r="D4" s="41"/>
      <c r="E4" s="41"/>
      <c r="F4" s="37"/>
      <c r="G4" s="37"/>
      <c r="H4" s="37"/>
    </row>
    <row r="5" spans="1:8" x14ac:dyDescent="0.4">
      <c r="A5" s="200" t="s">
        <v>43</v>
      </c>
      <c r="B5" s="192"/>
      <c r="C5" s="41"/>
      <c r="D5" s="41"/>
      <c r="E5" s="41"/>
      <c r="F5" s="37"/>
      <c r="G5" s="37"/>
      <c r="H5" s="37"/>
    </row>
    <row r="6" spans="1:8" x14ac:dyDescent="0.4">
      <c r="A6" s="200" t="s">
        <v>44</v>
      </c>
      <c r="B6" s="196"/>
      <c r="C6" s="28"/>
      <c r="D6" s="28"/>
      <c r="E6" s="41"/>
      <c r="F6" s="37"/>
      <c r="G6" s="37"/>
      <c r="H6" s="37"/>
    </row>
    <row r="7" spans="1:8" x14ac:dyDescent="0.4">
      <c r="A7" s="202" t="s">
        <v>45</v>
      </c>
      <c r="B7" s="196"/>
      <c r="C7" s="28"/>
      <c r="D7" s="28"/>
      <c r="E7" s="28"/>
      <c r="F7" s="38"/>
      <c r="G7" s="38"/>
      <c r="H7" s="38"/>
    </row>
    <row r="8" spans="1:8" ht="13.5" thickBot="1" x14ac:dyDescent="0.45">
      <c r="A8" s="209" t="s">
        <v>46</v>
      </c>
      <c r="B8" s="209"/>
      <c r="C8" s="210">
        <f>SUM(C3:C7)</f>
        <v>0</v>
      </c>
      <c r="D8" s="210">
        <f>SUM(D3:D7)</f>
        <v>0</v>
      </c>
      <c r="E8" s="210">
        <f>SUM(E3:E7)</f>
        <v>0</v>
      </c>
      <c r="F8" s="206"/>
    </row>
    <row r="9" spans="1:8" ht="13.5" thickTop="1" x14ac:dyDescent="0.4"/>
  </sheetData>
  <sheetProtection sheet="1" objects="1" scenarios="1"/>
  <mergeCells count="2">
    <mergeCell ref="A1:B1"/>
    <mergeCell ref="A2:B2"/>
  </mergeCell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49"/>
  <sheetViews>
    <sheetView topLeftCell="A22" workbookViewId="0">
      <selection activeCell="C45" sqref="C45"/>
    </sheetView>
  </sheetViews>
  <sheetFormatPr defaultColWidth="9.265625" defaultRowHeight="13.15" x14ac:dyDescent="0.4"/>
  <cols>
    <col min="1" max="1" width="9.265625" style="1"/>
    <col min="2" max="2" width="63.73046875" style="1" customWidth="1"/>
    <col min="3" max="3" width="9.59765625" style="1" customWidth="1"/>
    <col min="4" max="4" width="5.265625" style="1" customWidth="1"/>
    <col min="5" max="7" width="9.59765625" style="1" customWidth="1"/>
    <col min="8" max="8" width="5.265625" style="9" customWidth="1"/>
    <col min="9" max="11" width="9.59765625" style="1" customWidth="1"/>
    <col min="12" max="12" width="6.3984375" style="1" customWidth="1"/>
    <col min="13" max="13" width="75.73046875" style="1" customWidth="1"/>
    <col min="14" max="16384" width="9.265625" style="1"/>
  </cols>
  <sheetData>
    <row r="1" spans="2:23" x14ac:dyDescent="0.4">
      <c r="B1" s="2">
        <f>Declaration!C3</f>
        <v>0</v>
      </c>
      <c r="J1" s="21"/>
      <c r="K1" s="21"/>
      <c r="W1" s="21"/>
    </row>
    <row r="2" spans="2:23" x14ac:dyDescent="0.4">
      <c r="B2" s="2"/>
      <c r="J2" s="21"/>
      <c r="K2" s="21"/>
      <c r="M2" s="6"/>
      <c r="W2" s="21"/>
    </row>
    <row r="3" spans="2:23" ht="26.25" x14ac:dyDescent="0.4">
      <c r="C3" s="42" t="s">
        <v>47</v>
      </c>
      <c r="D3" s="22"/>
      <c r="E3" s="43" t="s">
        <v>48</v>
      </c>
      <c r="F3" s="44" t="s">
        <v>49</v>
      </c>
      <c r="G3" s="45" t="s">
        <v>50</v>
      </c>
      <c r="H3" s="46"/>
      <c r="I3" s="43" t="s">
        <v>51</v>
      </c>
      <c r="J3" s="44" t="s">
        <v>52</v>
      </c>
      <c r="K3" s="44" t="s">
        <v>53</v>
      </c>
      <c r="L3" s="47"/>
      <c r="M3" s="42" t="s">
        <v>54</v>
      </c>
      <c r="N3" s="22"/>
      <c r="O3" s="22"/>
      <c r="S3" s="22"/>
      <c r="U3" s="22"/>
      <c r="V3" s="23"/>
      <c r="W3" s="22"/>
    </row>
    <row r="4" spans="2:23" x14ac:dyDescent="0.4">
      <c r="B4" s="6" t="s">
        <v>55</v>
      </c>
      <c r="C4" s="48" t="s">
        <v>39</v>
      </c>
      <c r="D4" s="49"/>
      <c r="E4" s="50" t="s">
        <v>39</v>
      </c>
      <c r="F4" s="51" t="s">
        <v>39</v>
      </c>
      <c r="G4" s="52" t="s">
        <v>39</v>
      </c>
      <c r="H4" s="53"/>
      <c r="I4" s="54" t="s">
        <v>56</v>
      </c>
      <c r="J4" s="55" t="s">
        <v>56</v>
      </c>
      <c r="K4" s="55" t="s">
        <v>56</v>
      </c>
      <c r="L4" s="56"/>
      <c r="M4" s="57"/>
      <c r="N4" s="58"/>
      <c r="O4" s="58"/>
    </row>
    <row r="5" spans="2:23" x14ac:dyDescent="0.4">
      <c r="I5" s="73"/>
      <c r="J5" s="73"/>
      <c r="K5" s="73"/>
      <c r="L5" s="73"/>
      <c r="M5" s="127"/>
    </row>
    <row r="6" spans="2:23" x14ac:dyDescent="0.4">
      <c r="B6" s="6" t="s">
        <v>57</v>
      </c>
      <c r="I6" s="73"/>
      <c r="J6" s="73"/>
      <c r="K6" s="73"/>
      <c r="L6" s="73"/>
      <c r="M6" s="127"/>
      <c r="N6" s="74"/>
      <c r="O6" s="74"/>
    </row>
    <row r="7" spans="2:23" x14ac:dyDescent="0.4">
      <c r="B7" s="3" t="s">
        <v>58</v>
      </c>
      <c r="C7" s="141">
        <f>Income!E14</f>
        <v>0</v>
      </c>
      <c r="D7" s="142"/>
      <c r="E7" s="141">
        <f>Income!G14</f>
        <v>0</v>
      </c>
      <c r="F7" s="141">
        <f>Income!H14</f>
        <v>0</v>
      </c>
      <c r="G7" s="141">
        <f>Income!I14</f>
        <v>0</v>
      </c>
      <c r="H7" s="59"/>
      <c r="I7" s="79" t="str">
        <f t="shared" ref="I7:I12" si="0">IF(C7=0,"",(E7-C7)/C7)</f>
        <v/>
      </c>
      <c r="J7" s="79" t="str">
        <f t="shared" ref="J7:K11" si="1">IF(E7=0,"",(F7-E7)/E7)</f>
        <v/>
      </c>
      <c r="K7" s="79" t="str">
        <f t="shared" si="1"/>
        <v/>
      </c>
      <c r="L7" s="75"/>
      <c r="M7" s="126"/>
      <c r="N7" s="60"/>
      <c r="O7" s="60"/>
    </row>
    <row r="8" spans="2:23" x14ac:dyDescent="0.4">
      <c r="B8" s="3" t="s">
        <v>59</v>
      </c>
      <c r="C8" s="141">
        <f>Income!E24</f>
        <v>0</v>
      </c>
      <c r="D8" s="142"/>
      <c r="E8" s="141">
        <f>Income!G24</f>
        <v>0</v>
      </c>
      <c r="F8" s="141">
        <f>Income!H24</f>
        <v>0</v>
      </c>
      <c r="G8" s="141">
        <f>Income!I24</f>
        <v>0</v>
      </c>
      <c r="H8" s="59"/>
      <c r="I8" s="79" t="str">
        <f t="shared" si="0"/>
        <v/>
      </c>
      <c r="J8" s="79" t="str">
        <f t="shared" si="1"/>
        <v/>
      </c>
      <c r="K8" s="79" t="str">
        <f t="shared" si="1"/>
        <v/>
      </c>
      <c r="L8" s="75"/>
      <c r="M8" s="126"/>
      <c r="N8" s="60"/>
      <c r="O8" s="60"/>
    </row>
    <row r="9" spans="2:23" x14ac:dyDescent="0.4">
      <c r="B9" s="3" t="s">
        <v>60</v>
      </c>
      <c r="C9" s="141">
        <f>Income!E33</f>
        <v>0</v>
      </c>
      <c r="D9" s="142"/>
      <c r="E9" s="141">
        <f>Income!G33</f>
        <v>0</v>
      </c>
      <c r="F9" s="141">
        <f>Income!H33</f>
        <v>0</v>
      </c>
      <c r="G9" s="141">
        <f>Income!I33</f>
        <v>0</v>
      </c>
      <c r="H9" s="59"/>
      <c r="I9" s="79" t="str">
        <f t="shared" si="0"/>
        <v/>
      </c>
      <c r="J9" s="79" t="str">
        <f t="shared" si="1"/>
        <v/>
      </c>
      <c r="K9" s="79" t="str">
        <f t="shared" si="1"/>
        <v/>
      </c>
      <c r="L9" s="75"/>
      <c r="M9" s="126"/>
      <c r="N9" s="60"/>
      <c r="O9" s="60"/>
    </row>
    <row r="10" spans="2:23" x14ac:dyDescent="0.4">
      <c r="B10" s="3" t="s">
        <v>61</v>
      </c>
      <c r="C10" s="141">
        <f>Income!E44</f>
        <v>0</v>
      </c>
      <c r="D10" s="142"/>
      <c r="E10" s="141">
        <f>Income!G44</f>
        <v>0</v>
      </c>
      <c r="F10" s="141">
        <f>Income!H44</f>
        <v>0</v>
      </c>
      <c r="G10" s="141">
        <f>Income!I44</f>
        <v>0</v>
      </c>
      <c r="H10" s="59"/>
      <c r="I10" s="79" t="str">
        <f t="shared" si="0"/>
        <v/>
      </c>
      <c r="J10" s="79" t="str">
        <f t="shared" si="1"/>
        <v/>
      </c>
      <c r="K10" s="79" t="str">
        <f t="shared" si="1"/>
        <v/>
      </c>
      <c r="L10" s="75"/>
      <c r="M10" s="126"/>
      <c r="N10" s="60"/>
      <c r="O10" s="60"/>
    </row>
    <row r="11" spans="2:23" x14ac:dyDescent="0.4">
      <c r="B11" s="3" t="s">
        <v>62</v>
      </c>
      <c r="C11" s="141">
        <f>Income!E50</f>
        <v>0</v>
      </c>
      <c r="D11" s="142"/>
      <c r="E11" s="141">
        <f>Income!G50</f>
        <v>0</v>
      </c>
      <c r="F11" s="141">
        <f>Income!H50</f>
        <v>0</v>
      </c>
      <c r="G11" s="141">
        <f>Income!I50</f>
        <v>0</v>
      </c>
      <c r="H11" s="59"/>
      <c r="I11" s="79" t="str">
        <f t="shared" si="0"/>
        <v/>
      </c>
      <c r="J11" s="79" t="str">
        <f t="shared" si="1"/>
        <v/>
      </c>
      <c r="K11" s="79" t="str">
        <f t="shared" si="1"/>
        <v/>
      </c>
      <c r="L11" s="75"/>
      <c r="M11" s="126"/>
      <c r="N11" s="60"/>
      <c r="O11" s="60"/>
    </row>
    <row r="12" spans="2:23" ht="13.5" thickBot="1" x14ac:dyDescent="0.45">
      <c r="B12" s="3" t="s">
        <v>63</v>
      </c>
      <c r="C12" s="141">
        <f>Income!E56</f>
        <v>0</v>
      </c>
      <c r="D12" s="142"/>
      <c r="E12" s="141">
        <f>Income!G56</f>
        <v>0</v>
      </c>
      <c r="F12" s="141">
        <f>Income!H56</f>
        <v>0</v>
      </c>
      <c r="G12" s="141">
        <f>Income!I56</f>
        <v>0</v>
      </c>
      <c r="H12" s="59"/>
      <c r="I12" s="79" t="str">
        <f t="shared" si="0"/>
        <v/>
      </c>
      <c r="J12" s="79" t="str">
        <f>IF(E12=0,"",(F12-E12)/E12)</f>
        <v/>
      </c>
      <c r="K12" s="79" t="str">
        <f>IF(F12=0,"",(G12-F12)/F12)</f>
        <v/>
      </c>
      <c r="L12" s="75"/>
      <c r="M12" s="126"/>
      <c r="N12" s="60"/>
      <c r="O12" s="60"/>
    </row>
    <row r="13" spans="2:23" ht="13.5" thickBot="1" x14ac:dyDescent="0.45">
      <c r="B13" s="23" t="s">
        <v>64</v>
      </c>
      <c r="C13" s="143">
        <f>SUM(C7:C12)</f>
        <v>0</v>
      </c>
      <c r="D13" s="144"/>
      <c r="E13" s="143">
        <f>SUM(E7:E12)</f>
        <v>0</v>
      </c>
      <c r="F13" s="143">
        <f>SUM(F7:F12)</f>
        <v>0</v>
      </c>
      <c r="G13" s="143">
        <f>SUM(G7:G12)</f>
        <v>0</v>
      </c>
      <c r="H13" s="61"/>
      <c r="I13" s="63"/>
      <c r="J13" s="63"/>
      <c r="K13" s="63"/>
      <c r="L13" s="73"/>
      <c r="M13" s="126"/>
      <c r="N13" s="60"/>
      <c r="O13" s="60"/>
    </row>
    <row r="14" spans="2:23" x14ac:dyDescent="0.4">
      <c r="B14" s="3"/>
      <c r="C14" s="145"/>
      <c r="D14" s="145"/>
      <c r="E14" s="145"/>
      <c r="F14" s="145"/>
      <c r="G14" s="145"/>
      <c r="H14" s="62"/>
      <c r="I14" s="63"/>
      <c r="J14" s="63"/>
      <c r="K14" s="63"/>
      <c r="L14" s="73"/>
      <c r="M14" s="126"/>
      <c r="N14" s="60"/>
      <c r="O14" s="60"/>
    </row>
    <row r="15" spans="2:23" x14ac:dyDescent="0.4">
      <c r="C15" s="142"/>
      <c r="D15" s="142"/>
      <c r="E15" s="142"/>
      <c r="F15" s="142"/>
      <c r="G15" s="142"/>
      <c r="H15" s="59"/>
      <c r="I15" s="63"/>
      <c r="J15" s="63"/>
      <c r="K15" s="63"/>
      <c r="L15" s="73"/>
      <c r="M15" s="126"/>
      <c r="N15" s="60"/>
      <c r="O15" s="60"/>
    </row>
    <row r="16" spans="2:23" x14ac:dyDescent="0.4">
      <c r="C16" s="142"/>
      <c r="D16" s="142"/>
      <c r="E16" s="142"/>
      <c r="F16" s="142"/>
      <c r="G16" s="142"/>
      <c r="H16" s="59"/>
      <c r="I16" s="63"/>
      <c r="J16" s="63"/>
      <c r="K16" s="63"/>
      <c r="L16" s="73"/>
      <c r="M16" s="126"/>
      <c r="N16" s="60"/>
      <c r="O16" s="60"/>
    </row>
    <row r="17" spans="2:15" x14ac:dyDescent="0.4">
      <c r="B17" s="23" t="s">
        <v>65</v>
      </c>
      <c r="C17" s="142"/>
      <c r="D17" s="142"/>
      <c r="E17" s="142"/>
      <c r="F17" s="142"/>
      <c r="G17" s="142"/>
      <c r="H17" s="59"/>
      <c r="I17" s="63"/>
      <c r="J17" s="63"/>
      <c r="K17" s="63"/>
      <c r="L17" s="73"/>
      <c r="M17" s="126"/>
      <c r="N17" s="60"/>
      <c r="O17" s="60"/>
    </row>
    <row r="18" spans="2:15" x14ac:dyDescent="0.4">
      <c r="B18" s="3" t="s">
        <v>66</v>
      </c>
      <c r="C18" s="141">
        <f>Expenditure!E15</f>
        <v>0</v>
      </c>
      <c r="D18" s="142"/>
      <c r="E18" s="141">
        <f>Expenditure!G15</f>
        <v>0</v>
      </c>
      <c r="F18" s="141">
        <f>Expenditure!H15</f>
        <v>0</v>
      </c>
      <c r="G18" s="141">
        <f>Expenditure!I15</f>
        <v>0</v>
      </c>
      <c r="H18" s="59"/>
      <c r="I18" s="79" t="str">
        <f>IF(C18=0,"",(E18-C18)/C18)</f>
        <v/>
      </c>
      <c r="J18" s="79" t="str">
        <f t="shared" ref="J18:K22" si="2">IF(E18=0,"",(F18-E18)/E18)</f>
        <v/>
      </c>
      <c r="K18" s="79" t="str">
        <f t="shared" si="2"/>
        <v/>
      </c>
      <c r="L18" s="75"/>
      <c r="M18" s="126"/>
      <c r="N18" s="60"/>
      <c r="O18" s="60"/>
    </row>
    <row r="19" spans="2:15" x14ac:dyDescent="0.4">
      <c r="B19" s="3" t="s">
        <v>67</v>
      </c>
      <c r="C19" s="141">
        <f>Expenditure!E31</f>
        <v>0</v>
      </c>
      <c r="D19" s="142"/>
      <c r="E19" s="141">
        <f>Expenditure!G31</f>
        <v>0</v>
      </c>
      <c r="F19" s="141">
        <f>Expenditure!H31</f>
        <v>0</v>
      </c>
      <c r="G19" s="141">
        <f>Expenditure!I31</f>
        <v>0</v>
      </c>
      <c r="H19" s="59"/>
      <c r="I19" s="79" t="str">
        <f>IF(C19=0,"",(E19-C19)/C19)</f>
        <v/>
      </c>
      <c r="J19" s="79" t="str">
        <f t="shared" si="2"/>
        <v/>
      </c>
      <c r="K19" s="79" t="str">
        <f t="shared" si="2"/>
        <v/>
      </c>
      <c r="L19" s="75"/>
      <c r="M19" s="126"/>
      <c r="N19" s="60"/>
      <c r="O19" s="60"/>
    </row>
    <row r="20" spans="2:15" x14ac:dyDescent="0.4">
      <c r="B20" s="3" t="s">
        <v>68</v>
      </c>
      <c r="C20" s="146">
        <f>Expenditure!E47</f>
        <v>0</v>
      </c>
      <c r="D20" s="147"/>
      <c r="E20" s="146">
        <f>Expenditure!G47</f>
        <v>0</v>
      </c>
      <c r="F20" s="146">
        <f>Expenditure!H47</f>
        <v>0</v>
      </c>
      <c r="G20" s="146">
        <f>Expenditure!I47</f>
        <v>0</v>
      </c>
      <c r="H20" s="59"/>
      <c r="I20" s="79" t="str">
        <f>IF(C20=0,"",(E20-C20)/C20)</f>
        <v/>
      </c>
      <c r="J20" s="79" t="str">
        <f t="shared" si="2"/>
        <v/>
      </c>
      <c r="K20" s="79" t="str">
        <f t="shared" si="2"/>
        <v/>
      </c>
      <c r="L20" s="75"/>
      <c r="M20" s="126"/>
      <c r="N20" s="60"/>
      <c r="O20" s="60"/>
    </row>
    <row r="21" spans="2:15" x14ac:dyDescent="0.4">
      <c r="B21" s="3" t="s">
        <v>69</v>
      </c>
      <c r="C21" s="141">
        <f>Expenditure!E49</f>
        <v>0</v>
      </c>
      <c r="D21" s="148"/>
      <c r="E21" s="141">
        <f>Expenditure!G49</f>
        <v>0</v>
      </c>
      <c r="F21" s="141">
        <f>Expenditure!H49</f>
        <v>0</v>
      </c>
      <c r="G21" s="141">
        <f>Expenditure!I49</f>
        <v>0</v>
      </c>
      <c r="H21" s="59"/>
      <c r="I21" s="79" t="str">
        <f>IF(C21=0,"",(E21-C21)/C21)</f>
        <v/>
      </c>
      <c r="J21" s="79" t="str">
        <f t="shared" si="2"/>
        <v/>
      </c>
      <c r="K21" s="79" t="str">
        <f t="shared" si="2"/>
        <v/>
      </c>
      <c r="L21" s="75"/>
      <c r="M21" s="126"/>
      <c r="N21" s="60"/>
      <c r="O21" s="60"/>
    </row>
    <row r="22" spans="2:15" x14ac:dyDescent="0.4">
      <c r="B22" s="3" t="s">
        <v>70</v>
      </c>
      <c r="C22" s="141">
        <f>Expenditure!E54</f>
        <v>0</v>
      </c>
      <c r="D22" s="148"/>
      <c r="E22" s="141">
        <f>Expenditure!G54</f>
        <v>0</v>
      </c>
      <c r="F22" s="141">
        <f>Expenditure!H54</f>
        <v>0</v>
      </c>
      <c r="G22" s="141">
        <f>Expenditure!I54</f>
        <v>0</v>
      </c>
      <c r="H22" s="59"/>
      <c r="I22" s="79" t="str">
        <f>IF(C22=0,"",(E22-C22)/C22)</f>
        <v/>
      </c>
      <c r="J22" s="79" t="str">
        <f t="shared" si="2"/>
        <v/>
      </c>
      <c r="K22" s="79" t="str">
        <f t="shared" si="2"/>
        <v/>
      </c>
      <c r="L22" s="75"/>
      <c r="M22" s="126"/>
      <c r="N22" s="60"/>
      <c r="O22" s="60"/>
    </row>
    <row r="23" spans="2:15" x14ac:dyDescent="0.4">
      <c r="B23" s="3"/>
      <c r="C23" s="142"/>
      <c r="D23" s="142"/>
      <c r="E23" s="142"/>
      <c r="F23" s="142"/>
      <c r="G23" s="142"/>
      <c r="H23" s="59"/>
      <c r="I23" s="79"/>
      <c r="J23" s="79"/>
      <c r="K23" s="79"/>
      <c r="L23" s="75"/>
      <c r="M23" s="126"/>
      <c r="N23" s="60"/>
      <c r="O23" s="60"/>
    </row>
    <row r="24" spans="2:15" ht="13.5" thickBot="1" x14ac:dyDescent="0.45">
      <c r="B24" s="3"/>
      <c r="C24" s="142"/>
      <c r="D24" s="142"/>
      <c r="E24" s="142"/>
      <c r="F24" s="142"/>
      <c r="G24" s="142"/>
      <c r="H24" s="59"/>
      <c r="I24" s="79"/>
      <c r="J24" s="79"/>
      <c r="K24" s="79"/>
      <c r="L24" s="75"/>
      <c r="M24" s="126"/>
      <c r="N24" s="60"/>
      <c r="O24" s="60"/>
    </row>
    <row r="25" spans="2:15" ht="13.5" thickBot="1" x14ac:dyDescent="0.45">
      <c r="B25" s="23" t="s">
        <v>71</v>
      </c>
      <c r="C25" s="143">
        <f>SUM(C18:C22)</f>
        <v>0</v>
      </c>
      <c r="D25" s="144"/>
      <c r="E25" s="143">
        <f>SUM(E18:E22)</f>
        <v>0</v>
      </c>
      <c r="F25" s="143">
        <f>SUM(F18:F22)</f>
        <v>0</v>
      </c>
      <c r="G25" s="143">
        <f>SUM(G18:G22)</f>
        <v>0</v>
      </c>
      <c r="H25" s="61"/>
      <c r="I25" s="79"/>
      <c r="J25" s="79"/>
      <c r="K25" s="79"/>
      <c r="L25" s="75"/>
      <c r="M25" s="126"/>
      <c r="N25" s="60"/>
      <c r="O25" s="60"/>
    </row>
    <row r="26" spans="2:15" x14ac:dyDescent="0.4">
      <c r="B26" s="3"/>
      <c r="C26" s="144"/>
      <c r="D26" s="144"/>
      <c r="E26" s="144"/>
      <c r="F26" s="144"/>
      <c r="G26" s="144"/>
      <c r="H26" s="61"/>
      <c r="I26" s="79"/>
      <c r="J26" s="79"/>
      <c r="K26" s="79"/>
      <c r="L26" s="75"/>
      <c r="M26" s="126"/>
      <c r="N26" s="60"/>
      <c r="O26" s="60"/>
    </row>
    <row r="27" spans="2:15" x14ac:dyDescent="0.4">
      <c r="C27" s="142"/>
      <c r="D27" s="142"/>
      <c r="E27" s="142"/>
      <c r="F27" s="142"/>
      <c r="G27" s="142"/>
      <c r="H27" s="64"/>
      <c r="I27" s="79"/>
      <c r="J27" s="79"/>
      <c r="K27" s="79"/>
      <c r="L27" s="75"/>
      <c r="M27" s="126"/>
      <c r="N27" s="60"/>
      <c r="O27" s="60"/>
    </row>
    <row r="28" spans="2:15" ht="26.25" x14ac:dyDescent="0.4">
      <c r="B28" s="65" t="s">
        <v>72</v>
      </c>
      <c r="C28" s="149">
        <f>C13-C25</f>
        <v>0</v>
      </c>
      <c r="D28" s="149"/>
      <c r="E28" s="149">
        <f>E13-E25</f>
        <v>0</v>
      </c>
      <c r="F28" s="149">
        <f>F13-F25</f>
        <v>0</v>
      </c>
      <c r="G28" s="149">
        <f>G13-G25</f>
        <v>0</v>
      </c>
      <c r="H28" s="66"/>
      <c r="I28" s="79"/>
      <c r="J28" s="79"/>
      <c r="K28" s="79"/>
      <c r="L28" s="75"/>
      <c r="M28" s="126"/>
      <c r="N28" s="60"/>
      <c r="O28" s="60"/>
    </row>
    <row r="29" spans="2:15" x14ac:dyDescent="0.4">
      <c r="B29" s="65"/>
      <c r="C29" s="149"/>
      <c r="D29" s="149"/>
      <c r="E29" s="149"/>
      <c r="F29" s="149"/>
      <c r="G29" s="149"/>
      <c r="H29" s="66"/>
      <c r="I29" s="79"/>
      <c r="J29" s="79"/>
      <c r="K29" s="79"/>
      <c r="L29" s="75"/>
      <c r="M29" s="126"/>
      <c r="N29" s="60"/>
      <c r="O29" s="60"/>
    </row>
    <row r="30" spans="2:15" x14ac:dyDescent="0.4">
      <c r="B30" s="3"/>
      <c r="C30" s="145"/>
      <c r="D30" s="145"/>
      <c r="E30" s="145"/>
      <c r="F30" s="145"/>
      <c r="G30" s="145"/>
      <c r="H30" s="62"/>
      <c r="I30" s="79"/>
      <c r="J30" s="79"/>
      <c r="K30" s="79"/>
      <c r="L30" s="75"/>
      <c r="M30" s="126"/>
      <c r="N30" s="60"/>
      <c r="O30" s="60"/>
    </row>
    <row r="31" spans="2:15" x14ac:dyDescent="0.4">
      <c r="B31" s="3" t="s">
        <v>73</v>
      </c>
      <c r="C31" s="150"/>
      <c r="D31" s="142"/>
      <c r="E31" s="150"/>
      <c r="F31" s="150"/>
      <c r="G31" s="150"/>
      <c r="H31" s="67"/>
      <c r="I31" s="79" t="str">
        <f>IF(C31=0,"",(E31-C31)/C31)</f>
        <v/>
      </c>
      <c r="J31" s="79" t="str">
        <f t="shared" ref="J31:K35" si="3">IF(E31=0,"",(F31-E31)/E31)</f>
        <v/>
      </c>
      <c r="K31" s="79" t="str">
        <f t="shared" si="3"/>
        <v/>
      </c>
      <c r="L31" s="75"/>
      <c r="M31" s="126"/>
      <c r="N31" s="60"/>
      <c r="O31" s="60"/>
    </row>
    <row r="32" spans="2:15" x14ac:dyDescent="0.4">
      <c r="B32" s="3" t="s">
        <v>74</v>
      </c>
      <c r="C32" s="150"/>
      <c r="D32" s="142"/>
      <c r="E32" s="150"/>
      <c r="F32" s="150"/>
      <c r="G32" s="150"/>
      <c r="H32" s="67"/>
      <c r="I32" s="79" t="str">
        <f>IF(C32=0,"",(E32-C32)/C32)</f>
        <v/>
      </c>
      <c r="J32" s="79" t="str">
        <f t="shared" si="3"/>
        <v/>
      </c>
      <c r="K32" s="79" t="str">
        <f t="shared" si="3"/>
        <v/>
      </c>
      <c r="L32" s="75"/>
      <c r="M32" s="126"/>
      <c r="N32" s="60"/>
      <c r="O32" s="60"/>
    </row>
    <row r="33" spans="2:15" x14ac:dyDescent="0.4">
      <c r="B33" s="3" t="s">
        <v>75</v>
      </c>
      <c r="C33" s="150"/>
      <c r="D33" s="142"/>
      <c r="E33" s="150"/>
      <c r="F33" s="150"/>
      <c r="G33" s="150"/>
      <c r="H33" s="67"/>
      <c r="I33" s="79" t="str">
        <f>IF(C33=0,"",(E33-C33)/C33)</f>
        <v/>
      </c>
      <c r="J33" s="79" t="str">
        <f t="shared" ref="J33" si="4">IF(E33=0,"",(F33-E33)/E33)</f>
        <v/>
      </c>
      <c r="K33" s="79" t="str">
        <f t="shared" ref="K33" si="5">IF(F33=0,"",(G33-F33)/F33)</f>
        <v/>
      </c>
      <c r="L33" s="75"/>
      <c r="M33" s="126"/>
      <c r="N33" s="60"/>
      <c r="O33" s="60"/>
    </row>
    <row r="34" spans="2:15" x14ac:dyDescent="0.4">
      <c r="B34" s="3" t="s">
        <v>76</v>
      </c>
      <c r="C34" s="150"/>
      <c r="D34" s="142"/>
      <c r="E34" s="150"/>
      <c r="F34" s="150"/>
      <c r="G34" s="150"/>
      <c r="H34" s="67"/>
      <c r="I34" s="79" t="str">
        <f>IF(C34=0,"",(E34-C34)/C34)</f>
        <v/>
      </c>
      <c r="J34" s="79" t="str">
        <f t="shared" si="3"/>
        <v/>
      </c>
      <c r="K34" s="79" t="str">
        <f t="shared" si="3"/>
        <v/>
      </c>
      <c r="L34" s="75"/>
      <c r="M34" s="126"/>
      <c r="N34" s="60"/>
      <c r="O34" s="60"/>
    </row>
    <row r="35" spans="2:15" x14ac:dyDescent="0.4">
      <c r="B35" s="3" t="s">
        <v>77</v>
      </c>
      <c r="C35" s="150"/>
      <c r="D35" s="142"/>
      <c r="E35" s="150"/>
      <c r="F35" s="150"/>
      <c r="G35" s="150"/>
      <c r="H35" s="67"/>
      <c r="I35" s="79" t="str">
        <f>IF(C35=0,"",(E35-C35)/C35)</f>
        <v/>
      </c>
      <c r="J35" s="79" t="str">
        <f t="shared" si="3"/>
        <v/>
      </c>
      <c r="K35" s="79" t="str">
        <f t="shared" si="3"/>
        <v/>
      </c>
      <c r="L35" s="75"/>
      <c r="M35" s="126"/>
      <c r="N35" s="60"/>
      <c r="O35" s="60"/>
    </row>
    <row r="36" spans="2:15" x14ac:dyDescent="0.4">
      <c r="B36" s="3"/>
      <c r="C36" s="142"/>
      <c r="D36" s="142"/>
      <c r="E36" s="142"/>
      <c r="F36" s="142"/>
      <c r="G36" s="142"/>
      <c r="H36" s="59"/>
      <c r="I36" s="79"/>
      <c r="J36" s="79"/>
      <c r="K36" s="79"/>
      <c r="L36" s="75"/>
      <c r="M36" s="126"/>
      <c r="N36" s="60"/>
      <c r="O36" s="60"/>
    </row>
    <row r="37" spans="2:15" x14ac:dyDescent="0.4">
      <c r="B37" s="65" t="s">
        <v>78</v>
      </c>
      <c r="C37" s="144">
        <f>C28+C31+C32+C35+C34+C33</f>
        <v>0</v>
      </c>
      <c r="D37" s="144"/>
      <c r="E37" s="144">
        <f t="shared" ref="E37:G37" si="6">E28+E31+E32+E35+E34+E33</f>
        <v>0</v>
      </c>
      <c r="F37" s="144">
        <f t="shared" si="6"/>
        <v>0</v>
      </c>
      <c r="G37" s="144">
        <f t="shared" si="6"/>
        <v>0</v>
      </c>
      <c r="H37" s="61"/>
      <c r="I37" s="79"/>
      <c r="J37" s="79"/>
      <c r="K37" s="79"/>
      <c r="L37" s="75"/>
      <c r="M37" s="126"/>
      <c r="N37" s="60"/>
      <c r="O37" s="60"/>
    </row>
    <row r="38" spans="2:15" x14ac:dyDescent="0.4">
      <c r="B38" s="3"/>
      <c r="C38" s="142"/>
      <c r="D38" s="142"/>
      <c r="E38" s="142"/>
      <c r="F38" s="142"/>
      <c r="G38" s="142"/>
      <c r="H38" s="59"/>
      <c r="I38" s="79"/>
      <c r="J38" s="79"/>
      <c r="K38" s="79"/>
      <c r="L38" s="75"/>
      <c r="M38" s="126"/>
      <c r="N38" s="60"/>
      <c r="O38" s="60"/>
    </row>
    <row r="39" spans="2:15" x14ac:dyDescent="0.4">
      <c r="B39" s="3" t="s">
        <v>79</v>
      </c>
      <c r="C39" s="150"/>
      <c r="D39" s="142"/>
      <c r="E39" s="150"/>
      <c r="F39" s="150"/>
      <c r="G39" s="150"/>
      <c r="H39" s="67"/>
      <c r="I39" s="79" t="str">
        <f>IF(C39=0,"",(E39-C39)/C39)</f>
        <v/>
      </c>
      <c r="J39" s="79" t="str">
        <f>IF(E39=0,"",(F39-E39)/E39)</f>
        <v/>
      </c>
      <c r="K39" s="79" t="str">
        <f>IF(F39=0,"",(G39-F39)/F39)</f>
        <v/>
      </c>
      <c r="L39" s="75"/>
      <c r="M39" s="126"/>
      <c r="N39" s="60"/>
      <c r="O39" s="60"/>
    </row>
    <row r="40" spans="2:15" x14ac:dyDescent="0.4">
      <c r="B40" s="3"/>
      <c r="C40" s="142"/>
      <c r="D40" s="142"/>
      <c r="E40" s="142"/>
      <c r="F40" s="142"/>
      <c r="G40" s="142"/>
      <c r="H40" s="59"/>
      <c r="I40" s="79"/>
      <c r="J40" s="79"/>
      <c r="K40" s="79"/>
      <c r="L40" s="75"/>
      <c r="M40" s="126"/>
      <c r="N40" s="60"/>
      <c r="O40" s="60"/>
    </row>
    <row r="41" spans="2:15" x14ac:dyDescent="0.4">
      <c r="B41" s="65" t="s">
        <v>80</v>
      </c>
      <c r="C41" s="151">
        <f>C39+C37</f>
        <v>0</v>
      </c>
      <c r="D41" s="152"/>
      <c r="E41" s="151">
        <f>E39+E37</f>
        <v>0</v>
      </c>
      <c r="F41" s="151">
        <f>F39+F37</f>
        <v>0</v>
      </c>
      <c r="G41" s="151">
        <f>G39+G37</f>
        <v>0</v>
      </c>
      <c r="H41" s="66"/>
      <c r="I41" s="79" t="str">
        <f>IF(C41=0,"",(E41-C41)/C41)</f>
        <v/>
      </c>
      <c r="J41" s="79" t="str">
        <f>IF(E41=0,"",(F41-E41)/E41)</f>
        <v/>
      </c>
      <c r="K41" s="79" t="str">
        <f>IF(F41=0,"",(G41-F41)/F41)</f>
        <v/>
      </c>
      <c r="L41" s="75"/>
      <c r="M41" s="126"/>
      <c r="N41" s="60"/>
      <c r="O41" s="60"/>
    </row>
    <row r="42" spans="2:15" x14ac:dyDescent="0.4">
      <c r="B42" s="68"/>
      <c r="C42" s="153"/>
      <c r="D42" s="154"/>
      <c r="E42" s="153"/>
      <c r="F42" s="155"/>
      <c r="G42" s="155"/>
      <c r="H42" s="67"/>
      <c r="I42" s="79"/>
      <c r="J42" s="79"/>
      <c r="K42" s="79"/>
      <c r="L42" s="75"/>
      <c r="M42" s="126"/>
      <c r="N42" s="60"/>
      <c r="O42" s="60"/>
    </row>
    <row r="43" spans="2:15" x14ac:dyDescent="0.4">
      <c r="B43" s="68" t="s">
        <v>81</v>
      </c>
      <c r="C43" s="150"/>
      <c r="D43" s="156"/>
      <c r="E43" s="157"/>
      <c r="F43" s="150"/>
      <c r="G43" s="150"/>
      <c r="H43" s="67"/>
      <c r="I43" s="79" t="str">
        <f>IF(C43=0,"",(E43-C43)/C43)</f>
        <v/>
      </c>
      <c r="J43" s="79" t="str">
        <f t="shared" ref="J43:K46" si="7">IF(E43=0,"",(F43-E43)/E43)</f>
        <v/>
      </c>
      <c r="K43" s="79" t="str">
        <f t="shared" si="7"/>
        <v/>
      </c>
      <c r="L43" s="75"/>
      <c r="M43" s="126"/>
      <c r="N43" s="60"/>
      <c r="O43" s="60"/>
    </row>
    <row r="44" spans="2:15" x14ac:dyDescent="0.4">
      <c r="B44" s="3" t="s">
        <v>82</v>
      </c>
      <c r="C44" s="150"/>
      <c r="D44" s="142"/>
      <c r="E44" s="157"/>
      <c r="F44" s="157"/>
      <c r="G44" s="157"/>
      <c r="H44" s="69"/>
      <c r="I44" s="79" t="str">
        <f>IF(C44=0,"",(E44-C44)/C44)</f>
        <v/>
      </c>
      <c r="J44" s="79" t="str">
        <f t="shared" si="7"/>
        <v/>
      </c>
      <c r="K44" s="79" t="str">
        <f t="shared" si="7"/>
        <v/>
      </c>
      <c r="L44" s="75"/>
      <c r="M44" s="126"/>
      <c r="N44" s="60"/>
      <c r="O44" s="60"/>
    </row>
    <row r="45" spans="2:15" x14ac:dyDescent="0.4">
      <c r="B45" s="68" t="s">
        <v>83</v>
      </c>
      <c r="C45" s="150"/>
      <c r="D45" s="158"/>
      <c r="E45" s="157"/>
      <c r="F45" s="150"/>
      <c r="G45" s="150"/>
      <c r="H45" s="67"/>
      <c r="I45" s="79" t="str">
        <f>IF(C45=0,"",(E45-C45)/C45)</f>
        <v/>
      </c>
      <c r="J45" s="79" t="str">
        <f t="shared" si="7"/>
        <v/>
      </c>
      <c r="K45" s="79" t="str">
        <f t="shared" si="7"/>
        <v/>
      </c>
      <c r="L45" s="75"/>
      <c r="M45" s="126"/>
      <c r="N45" s="60"/>
      <c r="O45" s="60"/>
    </row>
    <row r="46" spans="2:15" x14ac:dyDescent="0.4">
      <c r="B46" s="68" t="s">
        <v>84</v>
      </c>
      <c r="C46" s="150"/>
      <c r="D46" s="158"/>
      <c r="E46" s="157"/>
      <c r="F46" s="150"/>
      <c r="G46" s="150"/>
      <c r="H46" s="67"/>
      <c r="I46" s="79" t="str">
        <f>IF(C46=0,"",(E46-C46)/C46)</f>
        <v/>
      </c>
      <c r="J46" s="79" t="str">
        <f t="shared" si="7"/>
        <v/>
      </c>
      <c r="K46" s="79" t="str">
        <f t="shared" si="7"/>
        <v/>
      </c>
      <c r="L46" s="75"/>
      <c r="M46" s="126"/>
      <c r="N46" s="60"/>
      <c r="O46" s="60"/>
    </row>
    <row r="47" spans="2:15" x14ac:dyDescent="0.4">
      <c r="B47" s="3"/>
      <c r="C47" s="142"/>
      <c r="D47" s="142"/>
      <c r="E47" s="142"/>
      <c r="F47" s="142"/>
      <c r="G47" s="142"/>
      <c r="H47" s="59"/>
      <c r="I47" s="79"/>
      <c r="J47" s="79"/>
      <c r="K47" s="79"/>
      <c r="L47" s="75"/>
      <c r="M47" s="126"/>
      <c r="N47" s="60"/>
      <c r="O47" s="60"/>
    </row>
    <row r="48" spans="2:15" x14ac:dyDescent="0.4">
      <c r="B48" s="70" t="s">
        <v>85</v>
      </c>
      <c r="C48" s="159">
        <f>C45+C44+C43+C41+C46</f>
        <v>0</v>
      </c>
      <c r="D48" s="160"/>
      <c r="E48" s="159">
        <f>E45+E44+E43+E41+E46</f>
        <v>0</v>
      </c>
      <c r="F48" s="159">
        <f t="shared" ref="F48:G48" si="8">F45+F44+F43+F41+F46</f>
        <v>0</v>
      </c>
      <c r="G48" s="159">
        <f t="shared" si="8"/>
        <v>0</v>
      </c>
      <c r="H48" s="61"/>
      <c r="I48" s="79" t="str">
        <f>IF(C48=0,"",(E48-C48)/C48)</f>
        <v/>
      </c>
      <c r="J48" s="79" t="str">
        <f>IF(E48=0,"",(F48-E48)/E48)</f>
        <v/>
      </c>
      <c r="K48" s="79" t="str">
        <f>IF(F48=0,"",(G48-F48)/F48)</f>
        <v/>
      </c>
      <c r="L48" s="75"/>
      <c r="M48" s="126"/>
      <c r="N48" s="60"/>
      <c r="O48" s="60"/>
    </row>
    <row r="49" spans="5:15" x14ac:dyDescent="0.4">
      <c r="E49" s="72"/>
      <c r="F49" s="72"/>
      <c r="M49" s="24"/>
      <c r="N49" s="24"/>
      <c r="O49" s="24"/>
    </row>
  </sheetData>
  <sheetProtection sheet="1" objects="1" scenarios="1"/>
  <phoneticPr fontId="1" type="noConversion"/>
  <pageMargins left="1.1417322834645669" right="0.74803149606299213" top="0.98425196850393704" bottom="0.98425196850393704" header="0.51181102362204722" footer="0.51181102362204722"/>
  <pageSetup paperSize="8" scale="71" orientation="landscape" r:id="rId1"/>
  <headerFooter alignWithMargins="0"/>
  <ignoredErrors>
    <ignoredError sqref="C4 E4:F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0BFB-0A5A-4B46-9211-8AF42AE55DED}">
  <sheetPr codeName="Sheet5"/>
  <dimension ref="A2:T49"/>
  <sheetViews>
    <sheetView tabSelected="1" workbookViewId="0">
      <selection activeCell="H13" sqref="H13"/>
    </sheetView>
  </sheetViews>
  <sheetFormatPr defaultColWidth="8.86328125" defaultRowHeight="13.15" x14ac:dyDescent="0.4"/>
  <cols>
    <col min="1" max="1" width="64.3984375" style="9" customWidth="1"/>
    <col min="2" max="3" width="15.265625" style="9" customWidth="1"/>
    <col min="4" max="4" width="6.86328125" style="9" customWidth="1"/>
    <col min="5" max="6" width="15.265625" style="9" customWidth="1"/>
    <col min="7" max="7" width="6.86328125" style="9" customWidth="1"/>
    <col min="8" max="9" width="15.265625" style="9" customWidth="1"/>
    <col min="10" max="16384" width="8.86328125" style="9"/>
  </cols>
  <sheetData>
    <row r="2" spans="1:7" ht="26.25" x14ac:dyDescent="0.4">
      <c r="B2" s="43" t="s">
        <v>47</v>
      </c>
      <c r="C2" s="42" t="str">
        <f>B2</f>
        <v>Actual 
2024-25</v>
      </c>
      <c r="D2" s="22"/>
      <c r="E2" s="43" t="s">
        <v>48</v>
      </c>
      <c r="F2" s="42" t="str">
        <f>E2</f>
        <v>Forecast 
2025-26</v>
      </c>
    </row>
    <row r="3" spans="1:7" x14ac:dyDescent="0.4">
      <c r="B3" s="48"/>
      <c r="C3" s="48"/>
      <c r="D3" s="49"/>
      <c r="E3" s="48"/>
      <c r="F3" s="48"/>
    </row>
    <row r="4" spans="1:7" x14ac:dyDescent="0.4">
      <c r="A4" s="85" t="s">
        <v>86</v>
      </c>
      <c r="B4" s="81" t="s">
        <v>87</v>
      </c>
      <c r="C4" s="81" t="s">
        <v>88</v>
      </c>
      <c r="D4" s="67"/>
      <c r="E4" s="81" t="s">
        <v>87</v>
      </c>
      <c r="F4" s="81" t="s">
        <v>88</v>
      </c>
    </row>
    <row r="5" spans="1:7" x14ac:dyDescent="0.4">
      <c r="A5" s="9" t="s">
        <v>89</v>
      </c>
    </row>
    <row r="6" spans="1:7" x14ac:dyDescent="0.4">
      <c r="A6" s="80" t="s">
        <v>90</v>
      </c>
      <c r="B6" s="131"/>
      <c r="C6" s="131"/>
      <c r="D6" s="132"/>
      <c r="E6" s="133"/>
      <c r="F6" s="133"/>
      <c r="G6" s="132"/>
    </row>
    <row r="7" spans="1:7" x14ac:dyDescent="0.4">
      <c r="A7" s="80" t="s">
        <v>90</v>
      </c>
      <c r="B7" s="131"/>
      <c r="C7" s="131"/>
      <c r="D7" s="132"/>
      <c r="E7" s="133"/>
      <c r="F7" s="133"/>
      <c r="G7" s="132"/>
    </row>
    <row r="8" spans="1:7" x14ac:dyDescent="0.4">
      <c r="A8" s="80" t="s">
        <v>90</v>
      </c>
      <c r="B8" s="131"/>
      <c r="C8" s="131"/>
      <c r="D8" s="132"/>
      <c r="E8" s="133"/>
      <c r="F8" s="133"/>
      <c r="G8" s="132"/>
    </row>
    <row r="9" spans="1:7" x14ac:dyDescent="0.4">
      <c r="A9" s="80" t="s">
        <v>90</v>
      </c>
      <c r="B9" s="131"/>
      <c r="C9" s="131"/>
      <c r="D9" s="132"/>
      <c r="E9" s="133"/>
      <c r="F9" s="133"/>
      <c r="G9" s="132"/>
    </row>
    <row r="10" spans="1:7" x14ac:dyDescent="0.4">
      <c r="A10" s="80" t="s">
        <v>90</v>
      </c>
      <c r="B10" s="131"/>
      <c r="C10" s="131"/>
      <c r="D10" s="132"/>
      <c r="E10" s="133"/>
      <c r="F10" s="133"/>
      <c r="G10" s="132"/>
    </row>
    <row r="11" spans="1:7" x14ac:dyDescent="0.4">
      <c r="A11" s="9" t="s">
        <v>91</v>
      </c>
      <c r="B11" s="131"/>
      <c r="C11" s="131"/>
      <c r="D11" s="132"/>
      <c r="E11" s="133"/>
      <c r="F11" s="133"/>
      <c r="G11" s="132"/>
    </row>
    <row r="12" spans="1:7" x14ac:dyDescent="0.4">
      <c r="B12" s="132"/>
      <c r="C12" s="132"/>
      <c r="D12" s="132"/>
      <c r="E12" s="132"/>
      <c r="F12" s="132"/>
      <c r="G12" s="132"/>
    </row>
    <row r="13" spans="1:7" x14ac:dyDescent="0.4">
      <c r="A13" s="85" t="s">
        <v>92</v>
      </c>
      <c r="B13" s="134">
        <f>SUM(B6:B11)</f>
        <v>0</v>
      </c>
      <c r="C13" s="134">
        <f>SUM(C6:C11)</f>
        <v>0</v>
      </c>
      <c r="D13" s="135"/>
      <c r="E13" s="134">
        <f>SUM(E6:E10)</f>
        <v>0</v>
      </c>
      <c r="F13" s="134">
        <f>SUM(F6:F11)</f>
        <v>0</v>
      </c>
      <c r="G13" s="136"/>
    </row>
    <row r="14" spans="1:7" x14ac:dyDescent="0.4">
      <c r="B14" s="132"/>
      <c r="C14" s="132"/>
      <c r="D14" s="132"/>
      <c r="E14" s="132"/>
      <c r="F14" s="132"/>
      <c r="G14" s="132"/>
    </row>
    <row r="15" spans="1:7" x14ac:dyDescent="0.4">
      <c r="A15" s="8" t="s">
        <v>93</v>
      </c>
      <c r="B15" s="132"/>
      <c r="C15" s="132"/>
      <c r="D15" s="132"/>
      <c r="E15" s="132"/>
      <c r="F15" s="132"/>
      <c r="G15" s="132"/>
    </row>
    <row r="16" spans="1:7" x14ac:dyDescent="0.4">
      <c r="A16" s="82" t="s">
        <v>94</v>
      </c>
      <c r="B16" s="131"/>
      <c r="C16" s="131"/>
      <c r="D16" s="132"/>
      <c r="E16" s="131"/>
      <c r="F16" s="131"/>
      <c r="G16" s="132"/>
    </row>
    <row r="17" spans="1:20" x14ac:dyDescent="0.4">
      <c r="A17" s="10" t="s">
        <v>95</v>
      </c>
      <c r="B17" s="137"/>
      <c r="C17" s="137"/>
      <c r="D17" s="132"/>
      <c r="E17" s="137"/>
      <c r="F17" s="137"/>
      <c r="G17" s="132"/>
    </row>
    <row r="18" spans="1:20" x14ac:dyDescent="0.4">
      <c r="A18" s="82"/>
      <c r="B18" s="138"/>
      <c r="C18" s="138"/>
      <c r="D18" s="132"/>
      <c r="E18" s="138"/>
      <c r="F18" s="138"/>
      <c r="G18" s="132"/>
    </row>
    <row r="19" spans="1:20" x14ac:dyDescent="0.4">
      <c r="A19" s="83" t="s">
        <v>96</v>
      </c>
      <c r="B19" s="139"/>
      <c r="C19" s="139"/>
      <c r="D19" s="132"/>
      <c r="E19" s="139"/>
      <c r="F19" s="139"/>
      <c r="G19" s="132"/>
    </row>
    <row r="20" spans="1:20" x14ac:dyDescent="0.4">
      <c r="A20" s="9" t="s">
        <v>97</v>
      </c>
      <c r="B20" s="140"/>
      <c r="C20" s="140"/>
      <c r="D20" s="132"/>
      <c r="E20" s="140"/>
      <c r="F20" s="140"/>
      <c r="G20" s="132"/>
    </row>
    <row r="21" spans="1:20" x14ac:dyDescent="0.4">
      <c r="A21" s="10" t="s">
        <v>95</v>
      </c>
      <c r="B21" s="131"/>
      <c r="C21" s="131"/>
      <c r="D21" s="132"/>
      <c r="E21" s="131"/>
      <c r="F21" s="131"/>
      <c r="G21" s="132"/>
    </row>
    <row r="24" spans="1:20" x14ac:dyDescent="0.4">
      <c r="A24" s="87" t="s">
        <v>98</v>
      </c>
      <c r="B24" s="88"/>
      <c r="C24" s="89"/>
      <c r="D24" s="90"/>
      <c r="E24" s="90"/>
      <c r="F24" s="90"/>
      <c r="G24" s="90"/>
      <c r="H24" s="90"/>
      <c r="I24" s="91"/>
    </row>
    <row r="25" spans="1:20" x14ac:dyDescent="0.4">
      <c r="A25" s="337"/>
      <c r="B25" s="338"/>
      <c r="C25" s="338"/>
      <c r="D25" s="338"/>
      <c r="E25" s="338"/>
      <c r="F25" s="338"/>
      <c r="G25" s="338"/>
      <c r="H25" s="338"/>
      <c r="I25" s="339"/>
    </row>
    <row r="26" spans="1:20" x14ac:dyDescent="0.4">
      <c r="A26" s="337"/>
      <c r="B26" s="338"/>
      <c r="C26" s="338"/>
      <c r="D26" s="338"/>
      <c r="E26" s="338"/>
      <c r="F26" s="338"/>
      <c r="G26" s="338"/>
      <c r="H26" s="338"/>
      <c r="I26" s="339"/>
    </row>
    <row r="27" spans="1:20" x14ac:dyDescent="0.4">
      <c r="A27" s="337"/>
      <c r="B27" s="338"/>
      <c r="C27" s="338"/>
      <c r="D27" s="338"/>
      <c r="E27" s="338"/>
      <c r="F27" s="338"/>
      <c r="G27" s="338"/>
      <c r="H27" s="338"/>
      <c r="I27" s="339"/>
    </row>
    <row r="28" spans="1:20" x14ac:dyDescent="0.4">
      <c r="A28" s="337"/>
      <c r="B28" s="338"/>
      <c r="C28" s="338"/>
      <c r="D28" s="338"/>
      <c r="E28" s="338"/>
      <c r="F28" s="338"/>
      <c r="G28" s="338"/>
      <c r="H28" s="338"/>
      <c r="I28" s="339"/>
    </row>
    <row r="29" spans="1:20" x14ac:dyDescent="0.4">
      <c r="A29" s="337"/>
      <c r="B29" s="338"/>
      <c r="C29" s="338"/>
      <c r="D29" s="338"/>
      <c r="E29" s="338"/>
      <c r="F29" s="338"/>
      <c r="G29" s="338"/>
      <c r="H29" s="338"/>
      <c r="I29" s="339"/>
      <c r="R29" s="46"/>
      <c r="S29" s="46"/>
      <c r="T29" s="46"/>
    </row>
    <row r="30" spans="1:20" x14ac:dyDescent="0.4">
      <c r="A30" s="337"/>
      <c r="B30" s="338"/>
      <c r="C30" s="338"/>
      <c r="D30" s="338"/>
      <c r="E30" s="338"/>
      <c r="F30" s="338"/>
      <c r="G30" s="338"/>
      <c r="H30" s="338"/>
      <c r="I30" s="339"/>
    </row>
    <row r="31" spans="1:20" x14ac:dyDescent="0.4">
      <c r="A31" s="340"/>
      <c r="B31" s="341"/>
      <c r="C31" s="341"/>
      <c r="D31" s="341"/>
      <c r="E31" s="341"/>
      <c r="F31" s="341"/>
      <c r="G31" s="341"/>
      <c r="H31" s="341"/>
      <c r="I31" s="342"/>
    </row>
    <row r="33" spans="1:9" x14ac:dyDescent="0.4">
      <c r="A33" s="343" t="s">
        <v>99</v>
      </c>
      <c r="B33" s="344"/>
      <c r="C33" s="344"/>
      <c r="D33" s="344"/>
      <c r="E33" s="344"/>
      <c r="F33" s="344"/>
      <c r="G33" s="344"/>
      <c r="H33" s="344"/>
      <c r="I33" s="345"/>
    </row>
    <row r="34" spans="1:9" x14ac:dyDescent="0.4">
      <c r="A34" s="337"/>
      <c r="B34" s="338"/>
      <c r="C34" s="338"/>
      <c r="D34" s="338"/>
      <c r="E34" s="338"/>
      <c r="F34" s="338"/>
      <c r="G34" s="338"/>
      <c r="H34" s="338"/>
      <c r="I34" s="339"/>
    </row>
    <row r="35" spans="1:9" x14ac:dyDescent="0.4">
      <c r="A35" s="337"/>
      <c r="B35" s="338"/>
      <c r="C35" s="338"/>
      <c r="D35" s="338"/>
      <c r="E35" s="338"/>
      <c r="F35" s="338"/>
      <c r="G35" s="338"/>
      <c r="H35" s="338"/>
      <c r="I35" s="339"/>
    </row>
    <row r="36" spans="1:9" x14ac:dyDescent="0.4">
      <c r="A36" s="337"/>
      <c r="B36" s="338"/>
      <c r="C36" s="338"/>
      <c r="D36" s="338"/>
      <c r="E36" s="338"/>
      <c r="F36" s="338"/>
      <c r="G36" s="338"/>
      <c r="H36" s="338"/>
      <c r="I36" s="339"/>
    </row>
    <row r="37" spans="1:9" x14ac:dyDescent="0.4">
      <c r="A37" s="337"/>
      <c r="B37" s="338"/>
      <c r="C37" s="338"/>
      <c r="D37" s="338"/>
      <c r="E37" s="338"/>
      <c r="F37" s="338"/>
      <c r="G37" s="338"/>
      <c r="H37" s="338"/>
      <c r="I37" s="339"/>
    </row>
    <row r="38" spans="1:9" x14ac:dyDescent="0.4">
      <c r="A38" s="337"/>
      <c r="B38" s="338"/>
      <c r="C38" s="338"/>
      <c r="D38" s="338"/>
      <c r="E38" s="338"/>
      <c r="F38" s="338"/>
      <c r="G38" s="338"/>
      <c r="H38" s="338"/>
      <c r="I38" s="339"/>
    </row>
    <row r="39" spans="1:9" x14ac:dyDescent="0.4">
      <c r="A39" s="337"/>
      <c r="B39" s="338"/>
      <c r="C39" s="338"/>
      <c r="D39" s="338"/>
      <c r="E39" s="338"/>
      <c r="F39" s="338"/>
      <c r="G39" s="338"/>
      <c r="H39" s="338"/>
      <c r="I39" s="339"/>
    </row>
    <row r="40" spans="1:9" x14ac:dyDescent="0.4">
      <c r="A40" s="340"/>
      <c r="B40" s="341"/>
      <c r="C40" s="341"/>
      <c r="D40" s="341"/>
      <c r="E40" s="341"/>
      <c r="F40" s="341"/>
      <c r="G40" s="341"/>
      <c r="H40" s="341"/>
      <c r="I40" s="342"/>
    </row>
    <row r="42" spans="1:9" x14ac:dyDescent="0.4">
      <c r="A42" s="343" t="s">
        <v>100</v>
      </c>
      <c r="B42" s="344"/>
      <c r="C42" s="344"/>
      <c r="D42" s="344"/>
      <c r="E42" s="344"/>
      <c r="F42" s="344"/>
      <c r="G42" s="344"/>
      <c r="H42" s="344"/>
      <c r="I42" s="345"/>
    </row>
    <row r="43" spans="1:9" x14ac:dyDescent="0.4">
      <c r="A43" s="337"/>
      <c r="B43" s="338"/>
      <c r="C43" s="338"/>
      <c r="D43" s="338"/>
      <c r="E43" s="338"/>
      <c r="F43" s="338"/>
      <c r="G43" s="338"/>
      <c r="H43" s="338"/>
      <c r="I43" s="339"/>
    </row>
    <row r="44" spans="1:9" x14ac:dyDescent="0.4">
      <c r="A44" s="337"/>
      <c r="B44" s="338"/>
      <c r="C44" s="338"/>
      <c r="D44" s="338"/>
      <c r="E44" s="338"/>
      <c r="F44" s="338"/>
      <c r="G44" s="338"/>
      <c r="H44" s="338"/>
      <c r="I44" s="339"/>
    </row>
    <row r="45" spans="1:9" x14ac:dyDescent="0.4">
      <c r="A45" s="337"/>
      <c r="B45" s="338"/>
      <c r="C45" s="338"/>
      <c r="D45" s="338"/>
      <c r="E45" s="338"/>
      <c r="F45" s="338"/>
      <c r="G45" s="338"/>
      <c r="H45" s="338"/>
      <c r="I45" s="339"/>
    </row>
    <row r="46" spans="1:9" x14ac:dyDescent="0.4">
      <c r="A46" s="337"/>
      <c r="B46" s="338"/>
      <c r="C46" s="338"/>
      <c r="D46" s="338"/>
      <c r="E46" s="338"/>
      <c r="F46" s="338"/>
      <c r="G46" s="338"/>
      <c r="H46" s="338"/>
      <c r="I46" s="339"/>
    </row>
    <row r="47" spans="1:9" x14ac:dyDescent="0.4">
      <c r="A47" s="337"/>
      <c r="B47" s="338"/>
      <c r="C47" s="338"/>
      <c r="D47" s="338"/>
      <c r="E47" s="338"/>
      <c r="F47" s="338"/>
      <c r="G47" s="338"/>
      <c r="H47" s="338"/>
      <c r="I47" s="339"/>
    </row>
    <row r="48" spans="1:9" x14ac:dyDescent="0.4">
      <c r="A48" s="337"/>
      <c r="B48" s="338"/>
      <c r="C48" s="338"/>
      <c r="D48" s="338"/>
      <c r="E48" s="338"/>
      <c r="F48" s="338"/>
      <c r="G48" s="338"/>
      <c r="H48" s="338"/>
      <c r="I48" s="339"/>
    </row>
    <row r="49" spans="1:9" x14ac:dyDescent="0.4">
      <c r="A49" s="340"/>
      <c r="B49" s="341"/>
      <c r="C49" s="341"/>
      <c r="D49" s="341"/>
      <c r="E49" s="341"/>
      <c r="F49" s="341"/>
      <c r="G49" s="341"/>
      <c r="H49" s="341"/>
      <c r="I49" s="342"/>
    </row>
  </sheetData>
  <sheetProtection sheet="1" insertRows="0"/>
  <protectedRanges>
    <protectedRange sqref="A6:F11" name="Range2"/>
    <protectedRange sqref="A35:F46" name="Range3"/>
    <protectedRange sqref="A51:F65" name="Range4"/>
  </protectedRanges>
  <mergeCells count="5">
    <mergeCell ref="A25:I31"/>
    <mergeCell ref="A34:I40"/>
    <mergeCell ref="A43:I49"/>
    <mergeCell ref="A33:I33"/>
    <mergeCell ref="A42:I4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U57"/>
  <sheetViews>
    <sheetView topLeftCell="A33" workbookViewId="0">
      <selection activeCell="D42" sqref="D42"/>
    </sheetView>
  </sheetViews>
  <sheetFormatPr defaultColWidth="9.265625" defaultRowHeight="13.15" x14ac:dyDescent="0.4"/>
  <cols>
    <col min="1" max="1" width="5.73046875" style="1" customWidth="1"/>
    <col min="2" max="2" width="34.265625" style="1" bestFit="1" customWidth="1"/>
    <col min="3" max="3" width="2.3984375" style="1" customWidth="1"/>
    <col min="4" max="4" width="63" style="1" customWidth="1"/>
    <col min="5" max="5" width="9.3984375" style="1" customWidth="1"/>
    <col min="6" max="6" width="3.265625" style="1" customWidth="1"/>
    <col min="7" max="9" width="9.3984375" style="1" customWidth="1"/>
    <col min="10" max="10" width="4.73046875" style="1" customWidth="1"/>
    <col min="11" max="13" width="9.3984375" style="1" customWidth="1"/>
    <col min="14" max="14" width="5.59765625" style="1" customWidth="1"/>
    <col min="15" max="15" width="75.73046875" style="1" customWidth="1"/>
    <col min="16" max="16384" width="9.265625" style="1"/>
  </cols>
  <sheetData>
    <row r="1" spans="1:21" x14ac:dyDescent="0.4">
      <c r="B1" s="2">
        <f>Declaration!C3</f>
        <v>0</v>
      </c>
      <c r="O1" s="6"/>
    </row>
    <row r="2" spans="1:21" ht="26.25" x14ac:dyDescent="0.4">
      <c r="E2" s="42" t="str">
        <f>SOCIE!C3</f>
        <v>Actual 
2024-25</v>
      </c>
      <c r="F2" s="22"/>
      <c r="G2" s="43" t="str">
        <f>SOCIE!E3</f>
        <v>Forecast 
2025-26</v>
      </c>
      <c r="H2" s="44" t="str">
        <f>SOCIE!F3</f>
        <v>Forecast 
2026-27</v>
      </c>
      <c r="I2" s="44" t="str">
        <f>SOCIE!G3</f>
        <v>Forecast 
2027-28</v>
      </c>
      <c r="J2" s="47"/>
      <c r="K2" s="43" t="str">
        <f>SOCIE!I3</f>
        <v>2024 - 25- 2025-26</v>
      </c>
      <c r="L2" s="44" t="str">
        <f>+SOCIE!J3</f>
        <v>2025-26 - 2026-27</v>
      </c>
      <c r="M2" s="44" t="str">
        <f>+SOCIE!K3</f>
        <v>2026-27 - 2027-28</v>
      </c>
      <c r="N2" s="47"/>
      <c r="O2" s="346" t="s">
        <v>54</v>
      </c>
      <c r="P2" s="22"/>
      <c r="Q2" s="22"/>
    </row>
    <row r="3" spans="1:21" x14ac:dyDescent="0.4">
      <c r="B3" s="92" t="s">
        <v>57</v>
      </c>
      <c r="D3" s="6"/>
      <c r="E3" s="48" t="s">
        <v>39</v>
      </c>
      <c r="F3" s="49"/>
      <c r="G3" s="50" t="s">
        <v>39</v>
      </c>
      <c r="H3" s="51" t="s">
        <v>39</v>
      </c>
      <c r="I3" s="51" t="s">
        <v>39</v>
      </c>
      <c r="J3" s="93"/>
      <c r="K3" s="54" t="s">
        <v>56</v>
      </c>
      <c r="L3" s="55" t="s">
        <v>56</v>
      </c>
      <c r="M3" s="55" t="s">
        <v>56</v>
      </c>
      <c r="N3" s="56"/>
      <c r="O3" s="347"/>
      <c r="P3" s="95"/>
      <c r="Q3" s="95"/>
    </row>
    <row r="4" spans="1:21" x14ac:dyDescent="0.4">
      <c r="O4" s="60"/>
      <c r="P4" s="102"/>
      <c r="Q4" s="102"/>
    </row>
    <row r="5" spans="1:21" x14ac:dyDescent="0.4">
      <c r="A5" s="98">
        <v>1</v>
      </c>
      <c r="B5" s="99" t="s">
        <v>101</v>
      </c>
      <c r="C5" s="100" t="s">
        <v>102</v>
      </c>
      <c r="D5" s="99" t="s">
        <v>103</v>
      </c>
      <c r="E5" s="150"/>
      <c r="F5" s="161"/>
      <c r="G5" s="150"/>
      <c r="H5" s="150"/>
      <c r="I5" s="150"/>
      <c r="J5" s="63"/>
      <c r="K5" s="79" t="str">
        <f t="shared" ref="K5:K13" si="0">IF(E5=0,"",(G5-E5)/E5)</f>
        <v/>
      </c>
      <c r="L5" s="79" t="str">
        <f t="shared" ref="L5:M13" si="1">IF(G5=0,"",(H5-G5)/G5)</f>
        <v/>
      </c>
      <c r="M5" s="79" t="str">
        <f t="shared" si="1"/>
        <v/>
      </c>
      <c r="N5" s="4"/>
      <c r="O5" s="126"/>
      <c r="P5" s="107"/>
      <c r="Q5" s="107"/>
    </row>
    <row r="6" spans="1:21" x14ac:dyDescent="0.4">
      <c r="A6" s="100"/>
      <c r="B6" s="100" t="s">
        <v>104</v>
      </c>
      <c r="C6" s="100" t="s">
        <v>105</v>
      </c>
      <c r="D6" s="99" t="s">
        <v>106</v>
      </c>
      <c r="E6" s="150"/>
      <c r="F6" s="161"/>
      <c r="G6" s="150"/>
      <c r="H6" s="150"/>
      <c r="I6" s="150"/>
      <c r="J6" s="63"/>
      <c r="K6" s="79" t="str">
        <f t="shared" si="0"/>
        <v/>
      </c>
      <c r="L6" s="79" t="str">
        <f t="shared" si="1"/>
        <v/>
      </c>
      <c r="M6" s="79" t="str">
        <f t="shared" si="1"/>
        <v/>
      </c>
      <c r="N6" s="4"/>
      <c r="O6" s="127"/>
      <c r="P6" s="73"/>
      <c r="Q6" s="73"/>
      <c r="R6" s="72"/>
      <c r="S6" s="72"/>
      <c r="T6" s="72"/>
      <c r="U6" s="72"/>
    </row>
    <row r="7" spans="1:21" x14ac:dyDescent="0.4">
      <c r="A7" s="100"/>
      <c r="B7" s="100"/>
      <c r="C7" s="100" t="s">
        <v>107</v>
      </c>
      <c r="D7" s="99" t="s">
        <v>108</v>
      </c>
      <c r="E7" s="150"/>
      <c r="F7" s="161"/>
      <c r="G7" s="150"/>
      <c r="H7" s="150"/>
      <c r="I7" s="150"/>
      <c r="J7" s="63"/>
      <c r="K7" s="79" t="str">
        <f t="shared" si="0"/>
        <v/>
      </c>
      <c r="L7" s="79" t="str">
        <f t="shared" si="1"/>
        <v/>
      </c>
      <c r="M7" s="79" t="str">
        <f t="shared" si="1"/>
        <v/>
      </c>
      <c r="N7" s="4"/>
      <c r="O7" s="126"/>
      <c r="P7" s="103"/>
      <c r="Q7" s="104"/>
      <c r="R7" s="72"/>
      <c r="S7" s="72"/>
      <c r="T7" s="72"/>
      <c r="U7" s="72"/>
    </row>
    <row r="8" spans="1:21" x14ac:dyDescent="0.4">
      <c r="A8" s="100"/>
      <c r="B8" s="100"/>
      <c r="C8" s="100" t="s">
        <v>109</v>
      </c>
      <c r="D8" s="99" t="s">
        <v>110</v>
      </c>
      <c r="E8" s="150"/>
      <c r="F8" s="161"/>
      <c r="G8" s="150"/>
      <c r="H8" s="150"/>
      <c r="I8" s="150"/>
      <c r="J8" s="63"/>
      <c r="K8" s="79" t="str">
        <f t="shared" si="0"/>
        <v/>
      </c>
      <c r="L8" s="79" t="str">
        <f t="shared" si="1"/>
        <v/>
      </c>
      <c r="M8" s="79" t="str">
        <f t="shared" si="1"/>
        <v/>
      </c>
      <c r="N8" s="4"/>
      <c r="O8" s="126"/>
      <c r="P8" s="107"/>
      <c r="Q8" s="107"/>
      <c r="R8" s="72"/>
      <c r="S8" s="72"/>
      <c r="T8" s="72"/>
      <c r="U8" s="72"/>
    </row>
    <row r="9" spans="1:21" x14ac:dyDescent="0.4">
      <c r="A9" s="98"/>
      <c r="B9" s="100"/>
      <c r="C9" s="100" t="s">
        <v>111</v>
      </c>
      <c r="D9" s="99" t="s">
        <v>112</v>
      </c>
      <c r="E9" s="150"/>
      <c r="F9" s="161"/>
      <c r="G9" s="150"/>
      <c r="H9" s="150"/>
      <c r="I9" s="150"/>
      <c r="J9" s="63"/>
      <c r="K9" s="79" t="str">
        <f t="shared" si="0"/>
        <v/>
      </c>
      <c r="L9" s="79" t="str">
        <f t="shared" si="1"/>
        <v/>
      </c>
      <c r="M9" s="79" t="str">
        <f t="shared" si="1"/>
        <v/>
      </c>
      <c r="N9" s="4"/>
      <c r="O9" s="126"/>
      <c r="P9" s="107"/>
      <c r="Q9" s="107"/>
      <c r="R9" s="72"/>
      <c r="S9" s="72"/>
      <c r="T9" s="72"/>
      <c r="U9" s="72"/>
    </row>
    <row r="10" spans="1:21" x14ac:dyDescent="0.4">
      <c r="A10" s="98"/>
      <c r="B10" s="100"/>
      <c r="C10" s="100" t="s">
        <v>113</v>
      </c>
      <c r="D10" s="99" t="s">
        <v>114</v>
      </c>
      <c r="E10" s="150"/>
      <c r="F10" s="161"/>
      <c r="G10" s="150"/>
      <c r="H10" s="150"/>
      <c r="I10" s="150"/>
      <c r="J10" s="63"/>
      <c r="K10" s="79" t="str">
        <f t="shared" si="0"/>
        <v/>
      </c>
      <c r="L10" s="79" t="str">
        <f t="shared" si="1"/>
        <v/>
      </c>
      <c r="M10" s="79" t="str">
        <f t="shared" si="1"/>
        <v/>
      </c>
      <c r="N10" s="4"/>
      <c r="O10" s="126"/>
      <c r="P10" s="97"/>
      <c r="Q10" s="97"/>
      <c r="R10" s="72"/>
      <c r="S10" s="72"/>
      <c r="T10" s="72"/>
      <c r="U10" s="72"/>
    </row>
    <row r="11" spans="1:21" x14ac:dyDescent="0.4">
      <c r="A11" s="100"/>
      <c r="B11" s="100"/>
      <c r="C11" s="100" t="s">
        <v>115</v>
      </c>
      <c r="D11" s="99" t="s">
        <v>116</v>
      </c>
      <c r="E11" s="150"/>
      <c r="F11" s="161"/>
      <c r="G11" s="150"/>
      <c r="H11" s="150"/>
      <c r="I11" s="150"/>
      <c r="J11" s="63"/>
      <c r="K11" s="79" t="str">
        <f t="shared" si="0"/>
        <v/>
      </c>
      <c r="L11" s="79" t="str">
        <f t="shared" si="1"/>
        <v/>
      </c>
      <c r="M11" s="79" t="str">
        <f t="shared" si="1"/>
        <v/>
      </c>
      <c r="N11" s="4"/>
      <c r="O11" s="126"/>
      <c r="P11" s="103"/>
      <c r="Q11" s="104"/>
      <c r="R11" s="72"/>
      <c r="S11" s="72"/>
      <c r="T11" s="72"/>
      <c r="U11" s="72"/>
    </row>
    <row r="12" spans="1:21" x14ac:dyDescent="0.4">
      <c r="A12" s="100"/>
      <c r="B12" s="100"/>
      <c r="C12" s="100" t="s">
        <v>117</v>
      </c>
      <c r="D12" s="99" t="s">
        <v>118</v>
      </c>
      <c r="E12" s="150"/>
      <c r="F12" s="161"/>
      <c r="G12" s="150"/>
      <c r="H12" s="150"/>
      <c r="I12" s="150"/>
      <c r="J12" s="63"/>
      <c r="K12" s="79" t="str">
        <f t="shared" si="0"/>
        <v/>
      </c>
      <c r="L12" s="79" t="str">
        <f t="shared" si="1"/>
        <v/>
      </c>
      <c r="M12" s="79" t="str">
        <f t="shared" si="1"/>
        <v/>
      </c>
      <c r="N12" s="4"/>
      <c r="O12" s="126"/>
      <c r="P12" s="103"/>
      <c r="Q12" s="104"/>
      <c r="R12" s="72"/>
      <c r="S12" s="72"/>
      <c r="T12" s="72"/>
      <c r="U12" s="72"/>
    </row>
    <row r="13" spans="1:21" x14ac:dyDescent="0.4">
      <c r="A13" s="100"/>
      <c r="B13" s="100"/>
      <c r="C13" s="100" t="s">
        <v>119</v>
      </c>
      <c r="D13" s="99" t="s">
        <v>120</v>
      </c>
      <c r="E13" s="150"/>
      <c r="F13" s="161"/>
      <c r="G13" s="150"/>
      <c r="H13" s="150"/>
      <c r="I13" s="150"/>
      <c r="J13" s="63"/>
      <c r="K13" s="79" t="str">
        <f t="shared" si="0"/>
        <v/>
      </c>
      <c r="L13" s="79" t="str">
        <f t="shared" si="1"/>
        <v/>
      </c>
      <c r="M13" s="79" t="str">
        <f t="shared" si="1"/>
        <v/>
      </c>
      <c r="N13" s="4"/>
      <c r="O13" s="126"/>
      <c r="P13" s="103"/>
      <c r="Q13" s="104"/>
      <c r="R13" s="72"/>
      <c r="S13" s="72"/>
      <c r="T13" s="72"/>
      <c r="U13" s="72"/>
    </row>
    <row r="14" spans="1:21" x14ac:dyDescent="0.4">
      <c r="A14" s="100"/>
      <c r="B14" s="98" t="s">
        <v>121</v>
      </c>
      <c r="C14" s="100"/>
      <c r="D14" s="99"/>
      <c r="E14" s="144">
        <f>SUM(E5:E13)</f>
        <v>0</v>
      </c>
      <c r="F14" s="144"/>
      <c r="G14" s="144">
        <f>SUM(G5:G13)</f>
        <v>0</v>
      </c>
      <c r="H14" s="144">
        <f>SUM(H5:H13)</f>
        <v>0</v>
      </c>
      <c r="I14" s="144">
        <f>SUM(I5:I13)</f>
        <v>0</v>
      </c>
      <c r="J14" s="63"/>
      <c r="K14" s="79"/>
      <c r="L14" s="79"/>
      <c r="M14" s="79"/>
      <c r="N14" s="4"/>
      <c r="O14" s="126"/>
      <c r="P14" s="103"/>
      <c r="Q14" s="104"/>
      <c r="R14" s="71"/>
      <c r="S14" s="71"/>
      <c r="T14" s="71"/>
      <c r="U14" s="71"/>
    </row>
    <row r="15" spans="1:21" x14ac:dyDescent="0.4">
      <c r="A15" s="100"/>
      <c r="B15" s="100"/>
      <c r="C15" s="100"/>
      <c r="D15" s="99"/>
      <c r="E15" s="144"/>
      <c r="F15" s="144"/>
      <c r="G15" s="144"/>
      <c r="H15" s="144"/>
      <c r="I15" s="144"/>
      <c r="J15" s="63"/>
      <c r="K15" s="79"/>
      <c r="L15" s="79"/>
      <c r="M15" s="79"/>
      <c r="N15" s="4"/>
      <c r="O15" s="126"/>
      <c r="P15" s="106"/>
      <c r="Q15" s="106"/>
    </row>
    <row r="16" spans="1:21" x14ac:dyDescent="0.4">
      <c r="A16" s="98">
        <v>2</v>
      </c>
      <c r="B16" s="100" t="s">
        <v>122</v>
      </c>
      <c r="C16" s="100" t="s">
        <v>123</v>
      </c>
      <c r="D16" s="99" t="s">
        <v>124</v>
      </c>
      <c r="E16" s="150"/>
      <c r="F16" s="162"/>
      <c r="G16" s="150"/>
      <c r="H16" s="150"/>
      <c r="I16" s="150"/>
      <c r="J16" s="63"/>
      <c r="K16" s="79" t="str">
        <f t="shared" ref="K16:K23" si="2">IF(E16=0,"",(G16-E16)/E16)</f>
        <v/>
      </c>
      <c r="L16" s="79" t="str">
        <f t="shared" ref="L16:M23" si="3">IF(G16=0,"",(H16-G16)/G16)</f>
        <v/>
      </c>
      <c r="M16" s="79" t="str">
        <f t="shared" si="3"/>
        <v/>
      </c>
      <c r="N16" s="4"/>
      <c r="O16" s="126"/>
      <c r="P16" s="106"/>
      <c r="Q16" s="106"/>
    </row>
    <row r="17" spans="1:17" x14ac:dyDescent="0.4">
      <c r="A17" s="100"/>
      <c r="B17" s="98"/>
      <c r="C17" s="100" t="s">
        <v>125</v>
      </c>
      <c r="D17" s="99" t="s">
        <v>126</v>
      </c>
      <c r="E17" s="150"/>
      <c r="F17" s="162"/>
      <c r="G17" s="150"/>
      <c r="H17" s="150"/>
      <c r="I17" s="150"/>
      <c r="J17" s="63"/>
      <c r="K17" s="79" t="str">
        <f t="shared" si="2"/>
        <v/>
      </c>
      <c r="L17" s="79" t="str">
        <f t="shared" si="3"/>
        <v/>
      </c>
      <c r="M17" s="79" t="str">
        <f t="shared" si="3"/>
        <v/>
      </c>
      <c r="N17" s="4"/>
      <c r="O17" s="126"/>
      <c r="P17" s="106"/>
      <c r="Q17" s="106"/>
    </row>
    <row r="18" spans="1:17" x14ac:dyDescent="0.4">
      <c r="A18" s="100"/>
      <c r="B18" s="100"/>
      <c r="C18" s="100" t="s">
        <v>127</v>
      </c>
      <c r="D18" s="99" t="s">
        <v>128</v>
      </c>
      <c r="E18" s="150"/>
      <c r="F18" s="162"/>
      <c r="G18" s="150"/>
      <c r="H18" s="150"/>
      <c r="I18" s="150"/>
      <c r="J18" s="63"/>
      <c r="K18" s="79" t="str">
        <f t="shared" si="2"/>
        <v/>
      </c>
      <c r="L18" s="79" t="str">
        <f t="shared" si="3"/>
        <v/>
      </c>
      <c r="M18" s="79" t="str">
        <f t="shared" si="3"/>
        <v/>
      </c>
      <c r="N18" s="4"/>
      <c r="O18" s="126"/>
      <c r="P18" s="106"/>
      <c r="Q18" s="106"/>
    </row>
    <row r="19" spans="1:17" x14ac:dyDescent="0.4">
      <c r="A19" s="100"/>
      <c r="B19" s="100"/>
      <c r="C19" s="100" t="s">
        <v>129</v>
      </c>
      <c r="D19" s="99" t="s">
        <v>130</v>
      </c>
      <c r="E19" s="150"/>
      <c r="F19" s="162"/>
      <c r="G19" s="150"/>
      <c r="H19" s="150"/>
      <c r="I19" s="150"/>
      <c r="J19" s="63"/>
      <c r="K19" s="79" t="str">
        <f t="shared" si="2"/>
        <v/>
      </c>
      <c r="L19" s="79" t="str">
        <f t="shared" si="3"/>
        <v/>
      </c>
      <c r="M19" s="79" t="str">
        <f t="shared" si="3"/>
        <v/>
      </c>
      <c r="N19" s="4"/>
      <c r="O19" s="126"/>
      <c r="P19" s="107"/>
      <c r="Q19" s="107"/>
    </row>
    <row r="20" spans="1:17" x14ac:dyDescent="0.4">
      <c r="A20" s="100"/>
      <c r="B20" s="100"/>
      <c r="C20" s="100" t="s">
        <v>111</v>
      </c>
      <c r="D20" s="100" t="s">
        <v>131</v>
      </c>
      <c r="E20" s="150"/>
      <c r="F20" s="162"/>
      <c r="G20" s="150"/>
      <c r="H20" s="150"/>
      <c r="I20" s="150"/>
      <c r="J20" s="63"/>
      <c r="K20" s="79" t="str">
        <f t="shared" si="2"/>
        <v/>
      </c>
      <c r="L20" s="79" t="str">
        <f t="shared" si="3"/>
        <v/>
      </c>
      <c r="M20" s="79" t="str">
        <f t="shared" si="3"/>
        <v/>
      </c>
      <c r="N20" s="4"/>
      <c r="O20" s="126"/>
      <c r="P20" s="106"/>
      <c r="Q20" s="106"/>
    </row>
    <row r="21" spans="1:17" x14ac:dyDescent="0.4">
      <c r="A21" s="100"/>
      <c r="B21" s="100"/>
      <c r="C21" s="100" t="s">
        <v>113</v>
      </c>
      <c r="D21" s="100" t="s">
        <v>132</v>
      </c>
      <c r="E21" s="150"/>
      <c r="F21" s="162"/>
      <c r="G21" s="150"/>
      <c r="H21" s="150"/>
      <c r="I21" s="150"/>
      <c r="J21" s="63"/>
      <c r="K21" s="79" t="str">
        <f t="shared" si="2"/>
        <v/>
      </c>
      <c r="L21" s="79" t="str">
        <f t="shared" si="3"/>
        <v/>
      </c>
      <c r="M21" s="79" t="str">
        <f t="shared" si="3"/>
        <v/>
      </c>
      <c r="N21" s="4"/>
      <c r="O21" s="126"/>
      <c r="P21" s="102"/>
      <c r="Q21" s="102"/>
    </row>
    <row r="22" spans="1:17" x14ac:dyDescent="0.4">
      <c r="A22" s="100"/>
      <c r="B22" s="100"/>
      <c r="C22" s="100" t="s">
        <v>115</v>
      </c>
      <c r="D22" s="100" t="s">
        <v>133</v>
      </c>
      <c r="E22" s="150"/>
      <c r="F22" s="162"/>
      <c r="G22" s="150"/>
      <c r="H22" s="150"/>
      <c r="I22" s="150"/>
      <c r="J22" s="63"/>
      <c r="K22" s="79" t="str">
        <f t="shared" si="2"/>
        <v/>
      </c>
      <c r="L22" s="79" t="str">
        <f t="shared" si="3"/>
        <v/>
      </c>
      <c r="M22" s="79" t="str">
        <f t="shared" si="3"/>
        <v/>
      </c>
      <c r="N22" s="4"/>
      <c r="O22" s="126"/>
      <c r="P22" s="106"/>
      <c r="Q22" s="106"/>
    </row>
    <row r="23" spans="1:17" x14ac:dyDescent="0.4">
      <c r="A23" s="100"/>
      <c r="B23" s="100"/>
      <c r="C23" s="100" t="s">
        <v>117</v>
      </c>
      <c r="D23" s="100" t="s">
        <v>134</v>
      </c>
      <c r="E23" s="150"/>
      <c r="F23" s="162"/>
      <c r="G23" s="150"/>
      <c r="H23" s="150"/>
      <c r="I23" s="150"/>
      <c r="J23" s="63"/>
      <c r="K23" s="79" t="str">
        <f t="shared" si="2"/>
        <v/>
      </c>
      <c r="L23" s="79" t="str">
        <f t="shared" si="3"/>
        <v/>
      </c>
      <c r="M23" s="79" t="str">
        <f t="shared" si="3"/>
        <v/>
      </c>
      <c r="N23" s="4"/>
      <c r="O23" s="126"/>
      <c r="P23" s="106"/>
      <c r="Q23" s="106"/>
    </row>
    <row r="24" spans="1:17" x14ac:dyDescent="0.4">
      <c r="A24" s="100"/>
      <c r="B24" s="98" t="s">
        <v>135</v>
      </c>
      <c r="C24" s="100"/>
      <c r="D24" s="100"/>
      <c r="E24" s="144">
        <f>SUM(E16:E23)</f>
        <v>0</v>
      </c>
      <c r="F24" s="144"/>
      <c r="G24" s="144">
        <f>SUM(G16:G23)</f>
        <v>0</v>
      </c>
      <c r="H24" s="144">
        <f>SUM(H16:H23)</f>
        <v>0</v>
      </c>
      <c r="I24" s="144">
        <f>SUM(I16:I23)</f>
        <v>0</v>
      </c>
      <c r="J24" s="63"/>
      <c r="K24" s="63"/>
      <c r="L24" s="63"/>
      <c r="M24" s="63"/>
      <c r="O24" s="126"/>
      <c r="P24" s="106"/>
      <c r="Q24" s="106"/>
    </row>
    <row r="25" spans="1:17" x14ac:dyDescent="0.4">
      <c r="A25" s="100"/>
      <c r="B25" s="100"/>
      <c r="C25" s="100"/>
      <c r="D25" s="99"/>
      <c r="E25" s="142"/>
      <c r="F25" s="142"/>
      <c r="G25" s="142"/>
      <c r="H25" s="142"/>
      <c r="I25" s="142"/>
      <c r="J25" s="63"/>
      <c r="K25" s="63"/>
      <c r="L25" s="63"/>
      <c r="M25" s="63"/>
      <c r="O25" s="126"/>
      <c r="P25" s="106"/>
      <c r="Q25" s="106"/>
    </row>
    <row r="26" spans="1:17" x14ac:dyDescent="0.4">
      <c r="A26" s="98">
        <v>3</v>
      </c>
      <c r="B26" s="99" t="s">
        <v>60</v>
      </c>
      <c r="C26" s="100" t="s">
        <v>136</v>
      </c>
      <c r="D26" s="99" t="s">
        <v>137</v>
      </c>
      <c r="E26" s="150"/>
      <c r="F26" s="161"/>
      <c r="G26" s="150"/>
      <c r="H26" s="150"/>
      <c r="I26" s="150"/>
      <c r="J26" s="63"/>
      <c r="K26" s="79" t="str">
        <f t="shared" ref="K26:K32" si="4">IF(E26=0,"",(G26-E26)/E26)</f>
        <v/>
      </c>
      <c r="L26" s="79" t="str">
        <f t="shared" ref="L26:M32" si="5">IF(G26=0,"",(H26-G26)/G26)</f>
        <v/>
      </c>
      <c r="M26" s="79" t="str">
        <f t="shared" si="5"/>
        <v/>
      </c>
      <c r="N26" s="4"/>
      <c r="O26" s="126"/>
      <c r="P26" s="106"/>
      <c r="Q26" s="106"/>
    </row>
    <row r="27" spans="1:17" x14ac:dyDescent="0.4">
      <c r="A27" s="100"/>
      <c r="B27" s="100"/>
      <c r="C27" s="100" t="s">
        <v>105</v>
      </c>
      <c r="D27" s="99" t="s">
        <v>138</v>
      </c>
      <c r="E27" s="150"/>
      <c r="F27" s="161"/>
      <c r="G27" s="150"/>
      <c r="H27" s="150"/>
      <c r="I27" s="150"/>
      <c r="J27" s="63"/>
      <c r="K27" s="79" t="str">
        <f t="shared" si="4"/>
        <v/>
      </c>
      <c r="L27" s="79" t="str">
        <f t="shared" si="5"/>
        <v/>
      </c>
      <c r="M27" s="79" t="str">
        <f t="shared" si="5"/>
        <v/>
      </c>
      <c r="N27" s="4"/>
      <c r="O27" s="126"/>
      <c r="P27" s="107"/>
      <c r="Q27" s="107"/>
    </row>
    <row r="28" spans="1:17" x14ac:dyDescent="0.4">
      <c r="A28" s="100"/>
      <c r="B28" s="100"/>
      <c r="C28" s="100" t="s">
        <v>107</v>
      </c>
      <c r="D28" s="99" t="s">
        <v>139</v>
      </c>
      <c r="E28" s="150"/>
      <c r="F28" s="161"/>
      <c r="G28" s="150"/>
      <c r="H28" s="150"/>
      <c r="I28" s="150"/>
      <c r="J28" s="63"/>
      <c r="K28" s="79" t="str">
        <f t="shared" si="4"/>
        <v/>
      </c>
      <c r="L28" s="79" t="str">
        <f t="shared" si="5"/>
        <v/>
      </c>
      <c r="M28" s="79" t="str">
        <f t="shared" si="5"/>
        <v/>
      </c>
      <c r="N28" s="4"/>
      <c r="O28" s="126"/>
      <c r="P28" s="106"/>
      <c r="Q28" s="106"/>
    </row>
    <row r="29" spans="1:17" x14ac:dyDescent="0.4">
      <c r="A29" s="100"/>
      <c r="B29" s="100"/>
      <c r="C29" s="100" t="s">
        <v>109</v>
      </c>
      <c r="D29" s="99" t="s">
        <v>140</v>
      </c>
      <c r="E29" s="150"/>
      <c r="F29" s="161"/>
      <c r="G29" s="150"/>
      <c r="H29" s="150"/>
      <c r="I29" s="150"/>
      <c r="J29" s="63"/>
      <c r="K29" s="79" t="str">
        <f t="shared" si="4"/>
        <v/>
      </c>
      <c r="L29" s="79" t="str">
        <f t="shared" si="5"/>
        <v/>
      </c>
      <c r="M29" s="79" t="str">
        <f t="shared" si="5"/>
        <v/>
      </c>
      <c r="N29" s="4"/>
      <c r="O29" s="126"/>
      <c r="P29" s="106"/>
      <c r="Q29" s="106"/>
    </row>
    <row r="30" spans="1:17" x14ac:dyDescent="0.4">
      <c r="A30" s="100"/>
      <c r="B30" s="100"/>
      <c r="C30" s="100" t="s">
        <v>111</v>
      </c>
      <c r="D30" s="99" t="s">
        <v>132</v>
      </c>
      <c r="E30" s="150"/>
      <c r="F30" s="161"/>
      <c r="G30" s="150"/>
      <c r="H30" s="150"/>
      <c r="I30" s="150"/>
      <c r="J30" s="63"/>
      <c r="K30" s="79" t="str">
        <f t="shared" si="4"/>
        <v/>
      </c>
      <c r="L30" s="79" t="str">
        <f t="shared" si="5"/>
        <v/>
      </c>
      <c r="M30" s="79" t="str">
        <f t="shared" si="5"/>
        <v/>
      </c>
      <c r="N30" s="4"/>
      <c r="O30" s="126"/>
      <c r="P30" s="106"/>
      <c r="Q30" s="106"/>
    </row>
    <row r="31" spans="1:17" x14ac:dyDescent="0.4">
      <c r="A31" s="100"/>
      <c r="B31" s="100"/>
      <c r="C31" s="100" t="s">
        <v>113</v>
      </c>
      <c r="D31" s="99" t="s">
        <v>141</v>
      </c>
      <c r="E31" s="150"/>
      <c r="F31" s="161"/>
      <c r="G31" s="150"/>
      <c r="H31" s="150"/>
      <c r="I31" s="150"/>
      <c r="J31" s="63"/>
      <c r="K31" s="79" t="str">
        <f t="shared" si="4"/>
        <v/>
      </c>
      <c r="L31" s="79" t="str">
        <f t="shared" si="5"/>
        <v/>
      </c>
      <c r="M31" s="79" t="str">
        <f t="shared" si="5"/>
        <v/>
      </c>
      <c r="N31" s="4"/>
      <c r="O31" s="126"/>
      <c r="P31" s="102"/>
      <c r="Q31" s="102"/>
    </row>
    <row r="32" spans="1:17" x14ac:dyDescent="0.4">
      <c r="A32" s="100"/>
      <c r="B32" s="100"/>
      <c r="C32" s="100" t="s">
        <v>115</v>
      </c>
      <c r="D32" s="99" t="s">
        <v>142</v>
      </c>
      <c r="E32" s="150"/>
      <c r="F32" s="161"/>
      <c r="G32" s="150"/>
      <c r="H32" s="150"/>
      <c r="I32" s="150"/>
      <c r="J32" s="63"/>
      <c r="K32" s="79" t="str">
        <f t="shared" si="4"/>
        <v/>
      </c>
      <c r="L32" s="79" t="str">
        <f t="shared" si="5"/>
        <v/>
      </c>
      <c r="M32" s="79" t="str">
        <f t="shared" si="5"/>
        <v/>
      </c>
      <c r="N32" s="4"/>
      <c r="O32" s="126"/>
      <c r="P32" s="107"/>
      <c r="Q32" s="107"/>
    </row>
    <row r="33" spans="1:17" x14ac:dyDescent="0.4">
      <c r="A33" s="100"/>
      <c r="B33" s="98" t="s">
        <v>143</v>
      </c>
      <c r="C33" s="100"/>
      <c r="D33" s="99"/>
      <c r="E33" s="144">
        <f>SUM(E26:E32)</f>
        <v>0</v>
      </c>
      <c r="F33" s="144"/>
      <c r="G33" s="144">
        <f>SUM(G26:G32)</f>
        <v>0</v>
      </c>
      <c r="H33" s="144">
        <f>SUM(H26:H32)</f>
        <v>0</v>
      </c>
      <c r="I33" s="144">
        <f>SUM(I26:I32)</f>
        <v>0</v>
      </c>
      <c r="J33" s="63"/>
      <c r="K33" s="63"/>
      <c r="L33" s="63"/>
      <c r="M33" s="63"/>
      <c r="O33" s="126"/>
      <c r="P33" s="106"/>
      <c r="Q33" s="106"/>
    </row>
    <row r="34" spans="1:17" x14ac:dyDescent="0.4">
      <c r="A34" s="100"/>
      <c r="B34" s="100"/>
      <c r="C34" s="100"/>
      <c r="D34" s="99"/>
      <c r="E34" s="142"/>
      <c r="F34" s="142"/>
      <c r="G34" s="142"/>
      <c r="H34" s="142"/>
      <c r="I34" s="142"/>
      <c r="J34" s="63"/>
      <c r="K34" s="63"/>
      <c r="L34" s="63"/>
      <c r="M34" s="63"/>
      <c r="O34" s="126"/>
      <c r="P34" s="106"/>
      <c r="Q34" s="106"/>
    </row>
    <row r="35" spans="1:17" x14ac:dyDescent="0.4">
      <c r="A35" s="98">
        <v>4</v>
      </c>
      <c r="B35" s="100" t="s">
        <v>144</v>
      </c>
      <c r="C35" s="100" t="s">
        <v>136</v>
      </c>
      <c r="D35" s="99" t="s">
        <v>145</v>
      </c>
      <c r="E35" s="150"/>
      <c r="F35" s="161"/>
      <c r="G35" s="150"/>
      <c r="H35" s="150"/>
      <c r="I35" s="150"/>
      <c r="J35" s="63"/>
      <c r="K35" s="79" t="str">
        <f t="shared" ref="K35:K43" si="6">IF(E35=0,"",(G35-E35)/E35)</f>
        <v/>
      </c>
      <c r="L35" s="79" t="str">
        <f t="shared" ref="L35:M43" si="7">IF(G35=0,"",(H35-G35)/G35)</f>
        <v/>
      </c>
      <c r="M35" s="79" t="str">
        <f t="shared" si="7"/>
        <v/>
      </c>
      <c r="N35" s="4"/>
      <c r="O35" s="126"/>
      <c r="P35" s="106"/>
      <c r="Q35" s="106"/>
    </row>
    <row r="36" spans="1:17" x14ac:dyDescent="0.4">
      <c r="A36" s="100"/>
      <c r="B36" s="100"/>
      <c r="C36" s="100" t="s">
        <v>105</v>
      </c>
      <c r="D36" s="99" t="s">
        <v>146</v>
      </c>
      <c r="E36" s="150"/>
      <c r="F36" s="161"/>
      <c r="G36" s="150"/>
      <c r="H36" s="150"/>
      <c r="I36" s="150"/>
      <c r="J36" s="63"/>
      <c r="K36" s="79" t="str">
        <f t="shared" si="6"/>
        <v/>
      </c>
      <c r="L36" s="79" t="str">
        <f t="shared" si="7"/>
        <v/>
      </c>
      <c r="M36" s="79" t="str">
        <f t="shared" si="7"/>
        <v/>
      </c>
      <c r="N36" s="4"/>
      <c r="O36" s="126"/>
      <c r="P36" s="106"/>
      <c r="Q36" s="106"/>
    </row>
    <row r="37" spans="1:17" x14ac:dyDescent="0.4">
      <c r="A37" s="100"/>
      <c r="B37" s="100"/>
      <c r="C37" s="100" t="s">
        <v>107</v>
      </c>
      <c r="D37" s="99" t="s">
        <v>147</v>
      </c>
      <c r="E37" s="150"/>
      <c r="F37" s="161"/>
      <c r="G37" s="150"/>
      <c r="H37" s="150"/>
      <c r="I37" s="150"/>
      <c r="J37" s="63"/>
      <c r="K37" s="79" t="str">
        <f t="shared" si="6"/>
        <v/>
      </c>
      <c r="L37" s="79" t="str">
        <f t="shared" si="7"/>
        <v/>
      </c>
      <c r="M37" s="79" t="str">
        <f t="shared" si="7"/>
        <v/>
      </c>
      <c r="N37" s="4"/>
      <c r="O37" s="126"/>
      <c r="P37" s="106"/>
      <c r="Q37" s="106"/>
    </row>
    <row r="38" spans="1:17" x14ac:dyDescent="0.4">
      <c r="A38" s="100"/>
      <c r="B38" s="100"/>
      <c r="C38" s="100" t="s">
        <v>109</v>
      </c>
      <c r="D38" s="99" t="s">
        <v>148</v>
      </c>
      <c r="E38" s="150"/>
      <c r="F38" s="161"/>
      <c r="G38" s="150"/>
      <c r="H38" s="150"/>
      <c r="I38" s="150"/>
      <c r="J38" s="63"/>
      <c r="K38" s="79" t="str">
        <f t="shared" si="6"/>
        <v/>
      </c>
      <c r="L38" s="79" t="str">
        <f t="shared" si="7"/>
        <v/>
      </c>
      <c r="M38" s="79" t="str">
        <f t="shared" si="7"/>
        <v/>
      </c>
      <c r="N38" s="4"/>
      <c r="O38" s="126"/>
      <c r="P38" s="102"/>
      <c r="Q38" s="102"/>
    </row>
    <row r="39" spans="1:17" x14ac:dyDescent="0.4">
      <c r="A39" s="100"/>
      <c r="B39" s="100"/>
      <c r="C39" s="100" t="s">
        <v>111</v>
      </c>
      <c r="D39" s="99" t="s">
        <v>149</v>
      </c>
      <c r="E39" s="150"/>
      <c r="F39" s="161"/>
      <c r="G39" s="150"/>
      <c r="H39" s="150"/>
      <c r="I39" s="150"/>
      <c r="J39" s="63"/>
      <c r="K39" s="79" t="str">
        <f t="shared" si="6"/>
        <v/>
      </c>
      <c r="L39" s="79" t="str">
        <f t="shared" si="7"/>
        <v/>
      </c>
      <c r="M39" s="79" t="str">
        <f t="shared" si="7"/>
        <v/>
      </c>
      <c r="N39" s="4"/>
      <c r="O39" s="126"/>
      <c r="P39" s="102"/>
      <c r="Q39" s="102"/>
    </row>
    <row r="40" spans="1:17" x14ac:dyDescent="0.4">
      <c r="A40" s="100"/>
      <c r="B40" s="100"/>
      <c r="C40" s="100" t="s">
        <v>113</v>
      </c>
      <c r="D40" s="99" t="s">
        <v>150</v>
      </c>
      <c r="E40" s="150"/>
      <c r="F40" s="161"/>
      <c r="G40" s="150"/>
      <c r="H40" s="150"/>
      <c r="I40" s="150"/>
      <c r="J40" s="63"/>
      <c r="K40" s="79" t="str">
        <f t="shared" si="6"/>
        <v/>
      </c>
      <c r="L40" s="79" t="str">
        <f t="shared" si="7"/>
        <v/>
      </c>
      <c r="M40" s="79" t="str">
        <f t="shared" si="7"/>
        <v/>
      </c>
      <c r="N40" s="4"/>
      <c r="O40" s="126"/>
      <c r="P40" s="107"/>
      <c r="Q40" s="107"/>
    </row>
    <row r="41" spans="1:17" x14ac:dyDescent="0.4">
      <c r="A41" s="100"/>
      <c r="B41" s="100"/>
      <c r="C41" s="100" t="s">
        <v>115</v>
      </c>
      <c r="D41" s="99" t="s">
        <v>151</v>
      </c>
      <c r="E41" s="150"/>
      <c r="F41" s="161"/>
      <c r="G41" s="150"/>
      <c r="H41" s="150"/>
      <c r="I41" s="150"/>
      <c r="J41" s="63"/>
      <c r="K41" s="79" t="str">
        <f t="shared" si="6"/>
        <v/>
      </c>
      <c r="L41" s="79" t="str">
        <f t="shared" si="7"/>
        <v/>
      </c>
      <c r="M41" s="79" t="str">
        <f t="shared" si="7"/>
        <v/>
      </c>
      <c r="N41" s="4"/>
      <c r="O41" s="126"/>
      <c r="P41" s="106"/>
      <c r="Q41" s="106"/>
    </row>
    <row r="42" spans="1:17" x14ac:dyDescent="0.4">
      <c r="A42" s="100"/>
      <c r="B42" s="100"/>
      <c r="C42" s="100" t="s">
        <v>117</v>
      </c>
      <c r="D42" s="99" t="s">
        <v>132</v>
      </c>
      <c r="E42" s="150"/>
      <c r="F42" s="161"/>
      <c r="G42" s="150"/>
      <c r="H42" s="150"/>
      <c r="I42" s="150"/>
      <c r="J42" s="63"/>
      <c r="K42" s="79" t="str">
        <f t="shared" si="6"/>
        <v/>
      </c>
      <c r="L42" s="79" t="str">
        <f t="shared" si="7"/>
        <v/>
      </c>
      <c r="M42" s="79" t="str">
        <f t="shared" si="7"/>
        <v/>
      </c>
      <c r="N42" s="4"/>
      <c r="O42" s="126"/>
      <c r="P42" s="107"/>
      <c r="Q42" s="107"/>
    </row>
    <row r="43" spans="1:17" x14ac:dyDescent="0.4">
      <c r="A43" s="100"/>
      <c r="B43" s="100"/>
      <c r="C43" s="100" t="s">
        <v>119</v>
      </c>
      <c r="D43" s="99" t="s">
        <v>152</v>
      </c>
      <c r="E43" s="150"/>
      <c r="F43" s="161"/>
      <c r="G43" s="150"/>
      <c r="H43" s="150"/>
      <c r="I43" s="150"/>
      <c r="J43" s="63"/>
      <c r="K43" s="79" t="str">
        <f t="shared" si="6"/>
        <v/>
      </c>
      <c r="L43" s="79" t="str">
        <f t="shared" si="7"/>
        <v/>
      </c>
      <c r="M43" s="79" t="str">
        <f t="shared" si="7"/>
        <v/>
      </c>
      <c r="N43" s="4"/>
      <c r="O43" s="126"/>
      <c r="P43" s="97"/>
      <c r="Q43" s="97"/>
    </row>
    <row r="44" spans="1:17" x14ac:dyDescent="0.4">
      <c r="A44" s="100"/>
      <c r="B44" s="98" t="s">
        <v>153</v>
      </c>
      <c r="C44" s="100"/>
      <c r="D44" s="99"/>
      <c r="E44" s="144">
        <f>SUM(E35:E43)</f>
        <v>0</v>
      </c>
      <c r="F44" s="144"/>
      <c r="G44" s="144">
        <f>SUM(G35:G43)</f>
        <v>0</v>
      </c>
      <c r="H44" s="144">
        <f>SUM(H35:H43)</f>
        <v>0</v>
      </c>
      <c r="I44" s="144">
        <f>SUM(I35:I43)</f>
        <v>0</v>
      </c>
      <c r="J44" s="63"/>
      <c r="K44" s="63"/>
      <c r="L44" s="63"/>
      <c r="M44" s="63"/>
      <c r="O44" s="126"/>
      <c r="P44" s="106"/>
      <c r="Q44" s="106"/>
    </row>
    <row r="45" spans="1:17" x14ac:dyDescent="0.4">
      <c r="A45" s="100"/>
      <c r="B45" s="100"/>
      <c r="C45" s="100"/>
      <c r="D45" s="99"/>
      <c r="E45" s="142"/>
      <c r="F45" s="142"/>
      <c r="G45" s="142"/>
      <c r="H45" s="142"/>
      <c r="I45" s="142"/>
      <c r="J45" s="63"/>
      <c r="K45" s="63"/>
      <c r="L45" s="63"/>
      <c r="M45" s="63"/>
      <c r="O45" s="126"/>
      <c r="P45" s="106"/>
      <c r="Q45" s="106"/>
    </row>
    <row r="46" spans="1:17" x14ac:dyDescent="0.4">
      <c r="A46" s="98">
        <v>5</v>
      </c>
      <c r="B46" s="100" t="s">
        <v>62</v>
      </c>
      <c r="C46" s="100" t="s">
        <v>136</v>
      </c>
      <c r="D46" s="99" t="s">
        <v>154</v>
      </c>
      <c r="E46" s="150"/>
      <c r="F46" s="161"/>
      <c r="G46" s="150"/>
      <c r="H46" s="150"/>
      <c r="I46" s="150"/>
      <c r="J46" s="63"/>
      <c r="K46" s="79" t="str">
        <f>IF(E46=0,"",(G46-E46)/E46)</f>
        <v/>
      </c>
      <c r="L46" s="79" t="str">
        <f t="shared" ref="L46:M49" si="8">IF(G46=0,"",(H46-G46)/G46)</f>
        <v/>
      </c>
      <c r="M46" s="79" t="str">
        <f t="shared" si="8"/>
        <v/>
      </c>
      <c r="N46" s="4"/>
      <c r="O46" s="126"/>
      <c r="P46" s="106"/>
      <c r="Q46" s="106"/>
    </row>
    <row r="47" spans="1:17" x14ac:dyDescent="0.4">
      <c r="A47" s="100"/>
      <c r="B47" s="100"/>
      <c r="C47" s="100" t="s">
        <v>105</v>
      </c>
      <c r="D47" s="99" t="s">
        <v>155</v>
      </c>
      <c r="E47" s="150"/>
      <c r="F47" s="161"/>
      <c r="G47" s="150"/>
      <c r="H47" s="150"/>
      <c r="I47" s="150"/>
      <c r="J47" s="63"/>
      <c r="K47" s="79" t="str">
        <f>IF(E47=0,"",(G47-E47)/E47)</f>
        <v/>
      </c>
      <c r="L47" s="79" t="str">
        <f t="shared" si="8"/>
        <v/>
      </c>
      <c r="M47" s="79" t="str">
        <f t="shared" si="8"/>
        <v/>
      </c>
      <c r="N47" s="4"/>
      <c r="O47" s="126"/>
      <c r="P47" s="106"/>
      <c r="Q47" s="106"/>
    </row>
    <row r="48" spans="1:17" x14ac:dyDescent="0.4">
      <c r="A48" s="100"/>
      <c r="B48" s="100"/>
      <c r="C48" s="100" t="s">
        <v>107</v>
      </c>
      <c r="D48" s="99" t="s">
        <v>156</v>
      </c>
      <c r="E48" s="150"/>
      <c r="F48" s="161"/>
      <c r="G48" s="150"/>
      <c r="H48" s="150"/>
      <c r="I48" s="150"/>
      <c r="J48" s="63"/>
      <c r="K48" s="79" t="str">
        <f>IF(E48=0,"",(G48-E48)/E48)</f>
        <v/>
      </c>
      <c r="L48" s="79" t="str">
        <f t="shared" si="8"/>
        <v/>
      </c>
      <c r="M48" s="79" t="str">
        <f t="shared" si="8"/>
        <v/>
      </c>
      <c r="N48" s="4"/>
      <c r="O48" s="126"/>
      <c r="P48" s="106"/>
      <c r="Q48" s="106"/>
    </row>
    <row r="49" spans="1:17" x14ac:dyDescent="0.4">
      <c r="A49" s="100"/>
      <c r="B49" s="100"/>
      <c r="C49" s="100" t="s">
        <v>109</v>
      </c>
      <c r="D49" s="99" t="s">
        <v>157</v>
      </c>
      <c r="E49" s="150"/>
      <c r="F49" s="161"/>
      <c r="G49" s="150"/>
      <c r="H49" s="150"/>
      <c r="I49" s="150"/>
      <c r="J49" s="63"/>
      <c r="K49" s="79" t="str">
        <f>IF(E49=0,"",(G49-E49)/E49)</f>
        <v/>
      </c>
      <c r="L49" s="79" t="str">
        <f t="shared" si="8"/>
        <v/>
      </c>
      <c r="M49" s="79" t="str">
        <f t="shared" si="8"/>
        <v/>
      </c>
      <c r="N49" s="4"/>
      <c r="O49" s="126"/>
      <c r="P49" s="106"/>
      <c r="Q49" s="106"/>
    </row>
    <row r="50" spans="1:17" x14ac:dyDescent="0.4">
      <c r="A50" s="100"/>
      <c r="B50" s="98" t="s">
        <v>158</v>
      </c>
      <c r="C50" s="100"/>
      <c r="D50" s="99"/>
      <c r="E50" s="144">
        <f>SUM(E46:E49)</f>
        <v>0</v>
      </c>
      <c r="F50" s="144"/>
      <c r="G50" s="144">
        <f>SUM(G46:G49)</f>
        <v>0</v>
      </c>
      <c r="H50" s="144">
        <f>SUM(H46:H49)</f>
        <v>0</v>
      </c>
      <c r="I50" s="144">
        <f>SUM(I46:I49)</f>
        <v>0</v>
      </c>
      <c r="J50" s="63"/>
      <c r="K50" s="79"/>
      <c r="L50" s="79"/>
      <c r="M50" s="79"/>
      <c r="N50" s="4"/>
      <c r="O50" s="126"/>
      <c r="P50" s="106"/>
      <c r="Q50" s="106"/>
    </row>
    <row r="51" spans="1:17" x14ac:dyDescent="0.4">
      <c r="A51" s="100"/>
      <c r="B51" s="100"/>
      <c r="C51" s="100"/>
      <c r="D51" s="100"/>
      <c r="E51" s="142"/>
      <c r="F51" s="142"/>
      <c r="G51" s="142"/>
      <c r="H51" s="142"/>
      <c r="I51" s="142"/>
      <c r="J51" s="63"/>
      <c r="K51" s="79"/>
      <c r="L51" s="79"/>
      <c r="M51" s="79"/>
      <c r="N51" s="4"/>
      <c r="O51" s="126"/>
      <c r="P51" s="106"/>
      <c r="Q51" s="106"/>
    </row>
    <row r="52" spans="1:17" x14ac:dyDescent="0.4">
      <c r="A52" s="100"/>
      <c r="B52" s="100"/>
      <c r="C52" s="100"/>
      <c r="D52" s="100"/>
      <c r="E52" s="142"/>
      <c r="F52" s="142"/>
      <c r="G52" s="142"/>
      <c r="H52" s="142"/>
      <c r="I52" s="142"/>
      <c r="J52" s="63"/>
      <c r="K52" s="79"/>
      <c r="L52" s="79"/>
      <c r="M52" s="79"/>
      <c r="N52" s="4"/>
      <c r="O52" s="126"/>
      <c r="P52" s="105"/>
      <c r="Q52" s="105"/>
    </row>
    <row r="53" spans="1:17" x14ac:dyDescent="0.4">
      <c r="A53" s="98">
        <v>6</v>
      </c>
      <c r="B53" s="100" t="s">
        <v>63</v>
      </c>
      <c r="C53" s="100" t="s">
        <v>136</v>
      </c>
      <c r="D53" s="100" t="s">
        <v>159</v>
      </c>
      <c r="E53" s="150"/>
      <c r="F53" s="142"/>
      <c r="G53" s="150"/>
      <c r="H53" s="150"/>
      <c r="I53" s="150"/>
      <c r="J53" s="63"/>
      <c r="K53" s="79" t="str">
        <f>IF(E53=0,"",(G53-E53)/E53)</f>
        <v/>
      </c>
      <c r="L53" s="79" t="str">
        <f t="shared" ref="L53:M55" si="9">IF(G53=0,"",(H53-G53)/G53)</f>
        <v/>
      </c>
      <c r="M53" s="79" t="str">
        <f t="shared" si="9"/>
        <v/>
      </c>
      <c r="N53" s="4"/>
      <c r="O53" s="126"/>
      <c r="P53" s="105"/>
      <c r="Q53" s="105"/>
    </row>
    <row r="54" spans="1:17" x14ac:dyDescent="0.4">
      <c r="A54" s="100"/>
      <c r="B54" s="100"/>
      <c r="C54" s="100" t="s">
        <v>105</v>
      </c>
      <c r="D54" s="100" t="s">
        <v>160</v>
      </c>
      <c r="E54" s="150"/>
      <c r="F54" s="142"/>
      <c r="G54" s="150"/>
      <c r="H54" s="150"/>
      <c r="I54" s="150"/>
      <c r="J54" s="63"/>
      <c r="K54" s="79" t="str">
        <f>IF(E54=0,"",(G54-E54)/E54)</f>
        <v/>
      </c>
      <c r="L54" s="79" t="str">
        <f t="shared" si="9"/>
        <v/>
      </c>
      <c r="M54" s="79" t="str">
        <f t="shared" si="9"/>
        <v/>
      </c>
      <c r="N54" s="4"/>
      <c r="O54" s="126"/>
      <c r="P54" s="105"/>
      <c r="Q54" s="105"/>
    </row>
    <row r="55" spans="1:17" x14ac:dyDescent="0.4">
      <c r="A55" s="100"/>
      <c r="B55" s="100"/>
      <c r="C55" s="100" t="s">
        <v>107</v>
      </c>
      <c r="D55" s="100" t="s">
        <v>161</v>
      </c>
      <c r="E55" s="150"/>
      <c r="F55" s="142"/>
      <c r="G55" s="150"/>
      <c r="H55" s="150"/>
      <c r="I55" s="150"/>
      <c r="J55" s="63"/>
      <c r="K55" s="79" t="str">
        <f>IF(E55=0,"",(G55-E55)/E55)</f>
        <v/>
      </c>
      <c r="L55" s="79" t="str">
        <f t="shared" si="9"/>
        <v/>
      </c>
      <c r="M55" s="79" t="str">
        <f t="shared" si="9"/>
        <v/>
      </c>
      <c r="N55" s="4"/>
      <c r="O55" s="126"/>
      <c r="P55" s="105"/>
      <c r="Q55" s="105"/>
    </row>
    <row r="56" spans="1:17" x14ac:dyDescent="0.4">
      <c r="A56" s="100"/>
      <c r="B56" s="98" t="s">
        <v>162</v>
      </c>
      <c r="C56" s="100"/>
      <c r="D56" s="100"/>
      <c r="E56" s="144">
        <f>SUM(E53:E55)</f>
        <v>0</v>
      </c>
      <c r="F56" s="144"/>
      <c r="G56" s="144">
        <f>SUM(G53:G55)</f>
        <v>0</v>
      </c>
      <c r="H56" s="144">
        <f>SUM(H53:H55)</f>
        <v>0</v>
      </c>
      <c r="I56" s="144">
        <f>SUM(I53:I55)</f>
        <v>0</v>
      </c>
      <c r="J56" s="63"/>
      <c r="K56" s="79"/>
      <c r="L56" s="79"/>
      <c r="M56" s="79"/>
      <c r="N56" s="4"/>
      <c r="O56" s="126"/>
      <c r="P56" s="105"/>
      <c r="Q56" s="105"/>
    </row>
    <row r="57" spans="1:17" x14ac:dyDescent="0.4">
      <c r="O57" s="105"/>
      <c r="P57" s="105"/>
      <c r="Q57" s="105"/>
    </row>
  </sheetData>
  <sheetProtection sheet="1" objects="1" scenarios="1"/>
  <mergeCells count="1">
    <mergeCell ref="O2:O3"/>
  </mergeCells>
  <phoneticPr fontId="1" type="noConversion"/>
  <pageMargins left="0.73" right="0.74803149606299213" top="0.56999999999999995" bottom="0.56999999999999995" header="0.51181102362204722" footer="0.51181102362204722"/>
  <pageSetup paperSize="8"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Q55"/>
  <sheetViews>
    <sheetView workbookViewId="0">
      <selection activeCell="O20" sqref="O20"/>
    </sheetView>
  </sheetViews>
  <sheetFormatPr defaultColWidth="9.265625" defaultRowHeight="13.15" x14ac:dyDescent="0.4"/>
  <cols>
    <col min="1" max="1" width="5.59765625" style="1" customWidth="1"/>
    <col min="2" max="2" width="32.265625" style="1" customWidth="1"/>
    <col min="3" max="3" width="5.265625" style="1" customWidth="1"/>
    <col min="4" max="4" width="39" style="1" customWidth="1"/>
    <col min="5" max="5" width="9.59765625" style="1" customWidth="1"/>
    <col min="6" max="6" width="4.265625" style="1" customWidth="1"/>
    <col min="7" max="9" width="9.59765625" style="1" customWidth="1"/>
    <col min="10" max="10" width="5.265625" style="1" customWidth="1"/>
    <col min="11" max="13" width="9.59765625" style="1" customWidth="1"/>
    <col min="14" max="14" width="5.3984375" style="1" customWidth="1"/>
    <col min="15" max="15" width="75.73046875" style="1" customWidth="1"/>
    <col min="16" max="16384" width="9.265625" style="1"/>
  </cols>
  <sheetData>
    <row r="1" spans="1:17" x14ac:dyDescent="0.4">
      <c r="B1" s="2">
        <f>Declaration!C3</f>
        <v>0</v>
      </c>
    </row>
    <row r="2" spans="1:17" x14ac:dyDescent="0.4">
      <c r="B2" s="2"/>
      <c r="L2" s="92"/>
      <c r="M2" s="92"/>
      <c r="N2" s="92"/>
    </row>
    <row r="3" spans="1:17" ht="26.25" x14ac:dyDescent="0.4">
      <c r="B3" s="23" t="s">
        <v>65</v>
      </c>
      <c r="E3" s="42" t="str">
        <f>Income!E2</f>
        <v>Actual 
2024-25</v>
      </c>
      <c r="F3" s="22"/>
      <c r="G3" s="43" t="str">
        <f>Income!G2</f>
        <v>Forecast 
2025-26</v>
      </c>
      <c r="H3" s="44" t="str">
        <f>Income!H2</f>
        <v>Forecast 
2026-27</v>
      </c>
      <c r="I3" s="45" t="str">
        <f>Income!I2</f>
        <v>Forecast 
2027-28</v>
      </c>
      <c r="J3" s="22"/>
      <c r="K3" s="43" t="str">
        <f>Income!K2</f>
        <v>2024 - 25- 2025-26</v>
      </c>
      <c r="L3" s="44" t="str">
        <f>+SOCIE!J3</f>
        <v>2025-26 - 2026-27</v>
      </c>
      <c r="M3" s="45" t="str">
        <f>+SOCIE!K3</f>
        <v>2026-27 - 2027-28</v>
      </c>
      <c r="N3" s="22"/>
      <c r="O3" s="42" t="s">
        <v>163</v>
      </c>
      <c r="P3" s="22"/>
      <c r="Q3" s="22"/>
    </row>
    <row r="4" spans="1:17" x14ac:dyDescent="0.4">
      <c r="E4" s="48" t="s">
        <v>39</v>
      </c>
      <c r="F4" s="49"/>
      <c r="G4" s="50" t="s">
        <v>39</v>
      </c>
      <c r="H4" s="51" t="s">
        <v>39</v>
      </c>
      <c r="I4" s="52" t="s">
        <v>39</v>
      </c>
      <c r="J4" s="49"/>
      <c r="K4" s="54" t="s">
        <v>56</v>
      </c>
      <c r="L4" s="55" t="s">
        <v>56</v>
      </c>
      <c r="M4" s="108" t="s">
        <v>56</v>
      </c>
      <c r="N4" s="95"/>
      <c r="O4" s="94"/>
      <c r="P4" s="95"/>
      <c r="Q4" s="95"/>
    </row>
    <row r="5" spans="1:17" x14ac:dyDescent="0.4">
      <c r="B5" s="6" t="s">
        <v>164</v>
      </c>
      <c r="O5" s="126"/>
      <c r="P5" s="96"/>
      <c r="Q5" s="96"/>
    </row>
    <row r="6" spans="1:17" x14ac:dyDescent="0.4">
      <c r="A6" s="23">
        <v>1</v>
      </c>
      <c r="B6" s="3" t="s">
        <v>165</v>
      </c>
      <c r="C6" s="3"/>
      <c r="D6" s="3"/>
      <c r="E6" s="163"/>
      <c r="F6" s="161"/>
      <c r="G6" s="150"/>
      <c r="H6" s="150"/>
      <c r="I6" s="150"/>
      <c r="J6" s="63"/>
      <c r="K6" s="119" t="str">
        <f t="shared" ref="K6:K14" si="0">IF(E6=0,"",(G6-E6)/E6)</f>
        <v/>
      </c>
      <c r="L6" s="119" t="str">
        <f t="shared" ref="L6:M14" si="1">IF(G6=0,"",(H6-G6)/G6)</f>
        <v/>
      </c>
      <c r="M6" s="119" t="str">
        <f t="shared" si="1"/>
        <v/>
      </c>
      <c r="N6" s="109"/>
      <c r="O6" s="126"/>
      <c r="P6" s="97"/>
      <c r="Q6" s="97"/>
    </row>
    <row r="7" spans="1:17" x14ac:dyDescent="0.4">
      <c r="A7" s="23">
        <v>2</v>
      </c>
      <c r="B7" s="3" t="s">
        <v>166</v>
      </c>
      <c r="C7" s="3"/>
      <c r="D7" s="3"/>
      <c r="E7" s="163"/>
      <c r="F7" s="161"/>
      <c r="G7" s="150"/>
      <c r="H7" s="150"/>
      <c r="I7" s="150"/>
      <c r="J7" s="63"/>
      <c r="K7" s="119" t="str">
        <f t="shared" si="0"/>
        <v/>
      </c>
      <c r="L7" s="119" t="str">
        <f t="shared" si="1"/>
        <v/>
      </c>
      <c r="M7" s="119" t="str">
        <f t="shared" si="1"/>
        <v/>
      </c>
      <c r="N7" s="109"/>
      <c r="O7" s="126"/>
      <c r="P7" s="96"/>
      <c r="Q7" s="96"/>
    </row>
    <row r="8" spans="1:17" x14ac:dyDescent="0.4">
      <c r="A8" s="23">
        <v>3</v>
      </c>
      <c r="B8" s="3" t="s">
        <v>60</v>
      </c>
      <c r="C8" s="3"/>
      <c r="D8" s="3"/>
      <c r="E8" s="163"/>
      <c r="F8" s="161"/>
      <c r="G8" s="150"/>
      <c r="H8" s="150"/>
      <c r="I8" s="150"/>
      <c r="J8" s="63"/>
      <c r="K8" s="119" t="str">
        <f t="shared" si="0"/>
        <v/>
      </c>
      <c r="L8" s="119" t="str">
        <f t="shared" si="1"/>
        <v/>
      </c>
      <c r="M8" s="119" t="str">
        <f t="shared" si="1"/>
        <v/>
      </c>
      <c r="N8" s="109"/>
      <c r="O8" s="126"/>
      <c r="P8" s="97"/>
      <c r="Q8" s="97"/>
    </row>
    <row r="9" spans="1:17" x14ac:dyDescent="0.4">
      <c r="A9" s="23">
        <v>4</v>
      </c>
      <c r="B9" s="3" t="s">
        <v>167</v>
      </c>
      <c r="C9" s="3"/>
      <c r="D9" s="3"/>
      <c r="E9" s="163"/>
      <c r="F9" s="161"/>
      <c r="G9" s="150"/>
      <c r="H9" s="150"/>
      <c r="I9" s="150"/>
      <c r="J9" s="63"/>
      <c r="K9" s="119" t="str">
        <f t="shared" si="0"/>
        <v/>
      </c>
      <c r="L9" s="119" t="str">
        <f t="shared" si="1"/>
        <v/>
      </c>
      <c r="M9" s="119" t="str">
        <f t="shared" si="1"/>
        <v/>
      </c>
      <c r="N9" s="109"/>
      <c r="O9" s="126"/>
      <c r="P9" s="96"/>
      <c r="Q9" s="96"/>
    </row>
    <row r="10" spans="1:17" x14ac:dyDescent="0.4">
      <c r="A10" s="23">
        <v>5</v>
      </c>
      <c r="B10" s="3" t="s">
        <v>168</v>
      </c>
      <c r="C10" s="3"/>
      <c r="D10" s="3"/>
      <c r="E10" s="163"/>
      <c r="F10" s="161"/>
      <c r="G10" s="150"/>
      <c r="H10" s="150"/>
      <c r="I10" s="150"/>
      <c r="J10" s="63"/>
      <c r="K10" s="119" t="str">
        <f t="shared" si="0"/>
        <v/>
      </c>
      <c r="L10" s="119" t="str">
        <f t="shared" si="1"/>
        <v/>
      </c>
      <c r="M10" s="119" t="str">
        <f t="shared" si="1"/>
        <v/>
      </c>
      <c r="N10" s="109"/>
      <c r="O10" s="126"/>
      <c r="P10" s="96"/>
      <c r="Q10" s="96"/>
    </row>
    <row r="11" spans="1:17" x14ac:dyDescent="0.4">
      <c r="A11" s="23">
        <v>6</v>
      </c>
      <c r="B11" s="3" t="s">
        <v>169</v>
      </c>
      <c r="C11" s="3"/>
      <c r="D11" s="3"/>
      <c r="E11" s="163"/>
      <c r="F11" s="161"/>
      <c r="G11" s="150"/>
      <c r="H11" s="150"/>
      <c r="I11" s="150"/>
      <c r="J11" s="63"/>
      <c r="K11" s="119" t="str">
        <f t="shared" si="0"/>
        <v/>
      </c>
      <c r="L11" s="119" t="str">
        <f t="shared" si="1"/>
        <v/>
      </c>
      <c r="M11" s="119" t="str">
        <f t="shared" si="1"/>
        <v/>
      </c>
      <c r="N11" s="109"/>
      <c r="O11" s="126"/>
      <c r="P11" s="96"/>
      <c r="Q11" s="96"/>
    </row>
    <row r="12" spans="1:17" x14ac:dyDescent="0.4">
      <c r="A12" s="23">
        <v>7</v>
      </c>
      <c r="B12" s="3" t="s">
        <v>147</v>
      </c>
      <c r="C12" s="3"/>
      <c r="D12" s="3"/>
      <c r="E12" s="163"/>
      <c r="F12" s="161"/>
      <c r="G12" s="150"/>
      <c r="H12" s="150"/>
      <c r="I12" s="150"/>
      <c r="J12" s="63"/>
      <c r="K12" s="119" t="str">
        <f t="shared" si="0"/>
        <v/>
      </c>
      <c r="L12" s="119" t="str">
        <f t="shared" si="1"/>
        <v/>
      </c>
      <c r="M12" s="119" t="str">
        <f t="shared" si="1"/>
        <v/>
      </c>
      <c r="N12" s="109"/>
      <c r="O12" s="126"/>
      <c r="P12" s="96"/>
      <c r="Q12" s="96"/>
    </row>
    <row r="13" spans="1:17" x14ac:dyDescent="0.4">
      <c r="A13" s="23">
        <v>8</v>
      </c>
      <c r="B13" s="3" t="s">
        <v>170</v>
      </c>
      <c r="C13" s="3"/>
      <c r="D13" s="3"/>
      <c r="E13" s="163"/>
      <c r="F13" s="161"/>
      <c r="G13" s="150"/>
      <c r="H13" s="150"/>
      <c r="I13" s="150"/>
      <c r="J13" s="63"/>
      <c r="K13" s="119" t="str">
        <f t="shared" si="0"/>
        <v/>
      </c>
      <c r="L13" s="119" t="str">
        <f t="shared" si="1"/>
        <v/>
      </c>
      <c r="M13" s="119" t="str">
        <f t="shared" si="1"/>
        <v/>
      </c>
      <c r="N13" s="109"/>
      <c r="O13" s="126"/>
      <c r="P13" s="96"/>
      <c r="Q13" s="96"/>
    </row>
    <row r="14" spans="1:17" x14ac:dyDescent="0.4">
      <c r="A14" s="23">
        <v>9</v>
      </c>
      <c r="B14" s="3" t="s">
        <v>171</v>
      </c>
      <c r="C14" s="3"/>
      <c r="D14" s="3"/>
      <c r="E14" s="163"/>
      <c r="F14" s="161"/>
      <c r="G14" s="150"/>
      <c r="H14" s="150"/>
      <c r="I14" s="150"/>
      <c r="J14" s="63"/>
      <c r="K14" s="119" t="str">
        <f t="shared" si="0"/>
        <v/>
      </c>
      <c r="L14" s="119" t="str">
        <f t="shared" si="1"/>
        <v/>
      </c>
      <c r="M14" s="119" t="str">
        <f t="shared" si="1"/>
        <v/>
      </c>
      <c r="N14" s="109"/>
      <c r="O14" s="126"/>
      <c r="P14" s="96"/>
      <c r="Q14" s="96"/>
    </row>
    <row r="15" spans="1:17" x14ac:dyDescent="0.4">
      <c r="A15" s="23"/>
      <c r="B15" s="65" t="s">
        <v>172</v>
      </c>
      <c r="C15" s="65"/>
      <c r="D15" s="65"/>
      <c r="E15" s="144">
        <f>SUM(E6:E14)</f>
        <v>0</v>
      </c>
      <c r="F15" s="144"/>
      <c r="G15" s="144">
        <f>SUM(G6:G14)</f>
        <v>0</v>
      </c>
      <c r="H15" s="144">
        <f>SUM(H6:H14)</f>
        <v>0</v>
      </c>
      <c r="I15" s="144">
        <f>SUM(I6:I14)</f>
        <v>0</v>
      </c>
      <c r="J15" s="63"/>
      <c r="K15" s="119"/>
      <c r="L15" s="119"/>
      <c r="M15" s="119"/>
      <c r="N15" s="109"/>
      <c r="O15" s="126"/>
      <c r="P15" s="96"/>
      <c r="Q15" s="96"/>
    </row>
    <row r="16" spans="1:17" ht="13.5" thickBot="1" x14ac:dyDescent="0.45">
      <c r="A16" s="3"/>
      <c r="B16" s="3"/>
      <c r="C16" s="3"/>
      <c r="D16" s="3"/>
      <c r="E16" s="5"/>
      <c r="F16" s="5"/>
      <c r="G16" s="5"/>
      <c r="H16" s="5"/>
      <c r="I16" s="5"/>
      <c r="J16" s="63"/>
      <c r="K16" s="119"/>
      <c r="L16" s="119"/>
      <c r="M16" s="119"/>
      <c r="N16" s="109"/>
      <c r="O16" s="126"/>
      <c r="P16" s="96"/>
      <c r="Q16" s="96"/>
    </row>
    <row r="17" spans="1:17" x14ac:dyDescent="0.4">
      <c r="A17" s="3"/>
      <c r="B17" s="110" t="s">
        <v>173</v>
      </c>
      <c r="C17" s="111"/>
      <c r="D17" s="111"/>
      <c r="E17" s="112"/>
      <c r="F17" s="112"/>
      <c r="G17" s="112"/>
      <c r="H17" s="112"/>
      <c r="I17" s="112"/>
      <c r="J17" s="120"/>
      <c r="K17" s="119"/>
      <c r="L17" s="119"/>
      <c r="M17" s="119"/>
      <c r="N17" s="109"/>
      <c r="O17" s="126"/>
      <c r="P17" s="96"/>
      <c r="Q17" s="96"/>
    </row>
    <row r="18" spans="1:17" x14ac:dyDescent="0.4">
      <c r="A18" s="3"/>
      <c r="B18" s="113" t="s">
        <v>174</v>
      </c>
      <c r="C18" s="3"/>
      <c r="D18" s="3"/>
      <c r="E18" s="163"/>
      <c r="F18" s="148"/>
      <c r="G18" s="150"/>
      <c r="H18" s="150"/>
      <c r="I18" s="150"/>
      <c r="J18" s="121"/>
      <c r="K18" s="119" t="str">
        <f>IF(E18=0,"",(G18-E18)/E18)</f>
        <v/>
      </c>
      <c r="L18" s="119" t="str">
        <f t="shared" ref="L18:M27" si="2">IF(G18=0,"",(H18-G18)/G18)</f>
        <v/>
      </c>
      <c r="M18" s="119" t="str">
        <f t="shared" si="2"/>
        <v/>
      </c>
      <c r="N18" s="109"/>
      <c r="O18" s="126"/>
      <c r="P18" s="97"/>
      <c r="Q18" s="97"/>
    </row>
    <row r="19" spans="1:17" x14ac:dyDescent="0.4">
      <c r="A19" s="3"/>
      <c r="B19" s="113" t="s">
        <v>175</v>
      </c>
      <c r="C19" s="3"/>
      <c r="D19" s="3"/>
      <c r="E19" s="163"/>
      <c r="F19" s="148"/>
      <c r="G19" s="150"/>
      <c r="H19" s="150"/>
      <c r="I19" s="150"/>
      <c r="J19" s="121"/>
      <c r="K19" s="119" t="str">
        <f>IF(E19=0,"",(G19-E19)/E19)</f>
        <v/>
      </c>
      <c r="L19" s="119" t="str">
        <f t="shared" si="2"/>
        <v/>
      </c>
      <c r="M19" s="119" t="str">
        <f t="shared" si="2"/>
        <v/>
      </c>
      <c r="N19" s="109"/>
      <c r="O19" s="126"/>
      <c r="P19" s="97"/>
      <c r="Q19" s="97"/>
    </row>
    <row r="20" spans="1:17" x14ac:dyDescent="0.4">
      <c r="A20" s="3"/>
      <c r="B20" s="113" t="s">
        <v>176</v>
      </c>
      <c r="C20" s="3"/>
      <c r="D20" s="3"/>
      <c r="E20" s="163"/>
      <c r="F20" s="148"/>
      <c r="G20" s="150"/>
      <c r="H20" s="150"/>
      <c r="I20" s="150"/>
      <c r="J20" s="121"/>
      <c r="K20" s="119"/>
      <c r="L20" s="119"/>
      <c r="M20" s="119"/>
      <c r="N20" s="109"/>
      <c r="O20" s="126"/>
      <c r="P20" s="97"/>
      <c r="Q20" s="97"/>
    </row>
    <row r="21" spans="1:17" x14ac:dyDescent="0.4">
      <c r="A21" s="3"/>
      <c r="B21" s="113" t="s">
        <v>177</v>
      </c>
      <c r="C21" s="3"/>
      <c r="D21" s="3"/>
      <c r="E21" s="163"/>
      <c r="F21" s="148"/>
      <c r="G21" s="150"/>
      <c r="H21" s="150"/>
      <c r="I21" s="150"/>
      <c r="J21" s="121"/>
      <c r="K21" s="119"/>
      <c r="L21" s="119"/>
      <c r="M21" s="119"/>
      <c r="N21" s="109"/>
      <c r="O21" s="126"/>
      <c r="P21" s="97"/>
      <c r="Q21" s="97"/>
    </row>
    <row r="22" spans="1:17" x14ac:dyDescent="0.4">
      <c r="A22" s="3"/>
      <c r="B22" s="113" t="s">
        <v>178</v>
      </c>
      <c r="C22" s="3"/>
      <c r="D22" s="3"/>
      <c r="E22" s="163"/>
      <c r="F22" s="148"/>
      <c r="G22" s="150"/>
      <c r="H22" s="150"/>
      <c r="I22" s="150"/>
      <c r="J22" s="121"/>
      <c r="K22" s="119"/>
      <c r="L22" s="119"/>
      <c r="M22" s="119"/>
      <c r="N22" s="109"/>
      <c r="O22" s="126"/>
      <c r="P22" s="97"/>
      <c r="Q22" s="97"/>
    </row>
    <row r="23" spans="1:17" x14ac:dyDescent="0.4">
      <c r="A23" s="3"/>
      <c r="B23" s="113" t="s">
        <v>179</v>
      </c>
      <c r="C23" s="3"/>
      <c r="D23" s="3"/>
      <c r="E23" s="163"/>
      <c r="F23" s="148"/>
      <c r="G23" s="150"/>
      <c r="H23" s="150"/>
      <c r="I23" s="150"/>
      <c r="J23" s="121"/>
      <c r="K23" s="119"/>
      <c r="L23" s="119"/>
      <c r="M23" s="119"/>
      <c r="N23" s="109"/>
      <c r="O23" s="126"/>
      <c r="P23" s="97"/>
      <c r="Q23" s="97"/>
    </row>
    <row r="24" spans="1:17" x14ac:dyDescent="0.4">
      <c r="A24" s="3"/>
      <c r="B24" s="113" t="s">
        <v>180</v>
      </c>
      <c r="C24" s="3"/>
      <c r="D24" s="3"/>
      <c r="E24" s="163"/>
      <c r="F24" s="148"/>
      <c r="G24" s="150"/>
      <c r="H24" s="150"/>
      <c r="I24" s="150"/>
      <c r="J24" s="121"/>
      <c r="K24" s="119"/>
      <c r="L24" s="119"/>
      <c r="M24" s="119"/>
      <c r="N24" s="109"/>
      <c r="O24" s="126"/>
      <c r="P24" s="97"/>
      <c r="Q24" s="97"/>
    </row>
    <row r="25" spans="1:17" x14ac:dyDescent="0.4">
      <c r="A25" s="3"/>
      <c r="B25" s="113" t="s">
        <v>181</v>
      </c>
      <c r="C25" s="3"/>
      <c r="D25" s="3"/>
      <c r="E25" s="163"/>
      <c r="F25" s="148"/>
      <c r="G25" s="150"/>
      <c r="H25" s="150"/>
      <c r="I25" s="150"/>
      <c r="J25" s="121"/>
      <c r="K25" s="119" t="str">
        <f>IF(E25=0,"",(G25-E25)/E25)</f>
        <v/>
      </c>
      <c r="L25" s="119" t="str">
        <f t="shared" si="2"/>
        <v/>
      </c>
      <c r="M25" s="119" t="str">
        <f t="shared" si="2"/>
        <v/>
      </c>
      <c r="N25" s="109"/>
      <c r="O25" s="126"/>
      <c r="P25" s="97"/>
      <c r="Q25" s="97"/>
    </row>
    <row r="26" spans="1:17" x14ac:dyDescent="0.4">
      <c r="A26" s="3"/>
      <c r="B26" s="113" t="s">
        <v>182</v>
      </c>
      <c r="C26" s="3"/>
      <c r="D26" s="3"/>
      <c r="E26" s="163"/>
      <c r="F26" s="148"/>
      <c r="G26" s="150"/>
      <c r="H26" s="150"/>
      <c r="I26" s="150"/>
      <c r="J26" s="121"/>
      <c r="K26" s="119"/>
      <c r="L26" s="119"/>
      <c r="M26" s="119"/>
      <c r="N26" s="109"/>
      <c r="O26" s="126"/>
      <c r="P26" s="97"/>
      <c r="Q26" s="97"/>
    </row>
    <row r="27" spans="1:17" x14ac:dyDescent="0.4">
      <c r="A27" s="3"/>
      <c r="B27" s="113" t="s">
        <v>183</v>
      </c>
      <c r="C27" s="3"/>
      <c r="D27" s="3"/>
      <c r="E27" s="163"/>
      <c r="F27" s="148"/>
      <c r="G27" s="150"/>
      <c r="H27" s="150"/>
      <c r="I27" s="150"/>
      <c r="J27" s="121"/>
      <c r="K27" s="119" t="str">
        <f>IF(E27=0,"",(G27-E27)/E27)</f>
        <v/>
      </c>
      <c r="L27" s="119" t="str">
        <f t="shared" si="2"/>
        <v/>
      </c>
      <c r="M27" s="119" t="str">
        <f t="shared" si="2"/>
        <v/>
      </c>
      <c r="N27" s="109"/>
      <c r="O27" s="126"/>
      <c r="P27" s="97"/>
      <c r="Q27" s="97"/>
    </row>
    <row r="28" spans="1:17" x14ac:dyDescent="0.4">
      <c r="A28" s="3"/>
      <c r="B28" s="114" t="s">
        <v>172</v>
      </c>
      <c r="C28" s="3"/>
      <c r="D28" s="3"/>
      <c r="E28" s="144">
        <f>SUM(E18:E27)</f>
        <v>0</v>
      </c>
      <c r="F28" s="144"/>
      <c r="G28" s="159">
        <f>SUM(G18:G27)</f>
        <v>0</v>
      </c>
      <c r="H28" s="159">
        <f>SUM(H18:H27)</f>
        <v>0</v>
      </c>
      <c r="I28" s="159">
        <f>SUM(I18:I27)</f>
        <v>0</v>
      </c>
      <c r="J28" s="121"/>
      <c r="K28" s="119"/>
      <c r="L28" s="119"/>
      <c r="M28" s="119"/>
      <c r="N28" s="109"/>
      <c r="O28" s="126"/>
      <c r="P28" s="96"/>
      <c r="Q28" s="96"/>
    </row>
    <row r="29" spans="1:17" ht="13.5" thickBot="1" x14ac:dyDescent="0.45">
      <c r="A29" s="3"/>
      <c r="B29" s="115"/>
      <c r="C29" s="116"/>
      <c r="D29" s="116"/>
      <c r="E29" s="129" t="str">
        <f>IF(E15=E28,"","This total must match the total staff costs total above")</f>
        <v/>
      </c>
      <c r="F29" s="124"/>
      <c r="G29" s="129" t="str">
        <f t="shared" ref="G29:I29" si="3">IF(G15=G28,"","This total must match the total staff costs total above")</f>
        <v/>
      </c>
      <c r="H29" s="129" t="str">
        <f t="shared" si="3"/>
        <v/>
      </c>
      <c r="I29" s="129" t="str">
        <f t="shared" si="3"/>
        <v/>
      </c>
      <c r="J29" s="122"/>
      <c r="K29" s="119"/>
      <c r="L29" s="119"/>
      <c r="M29" s="119"/>
      <c r="N29" s="109"/>
      <c r="O29" s="126"/>
      <c r="P29" s="96"/>
      <c r="Q29" s="96"/>
    </row>
    <row r="30" spans="1:17" x14ac:dyDescent="0.4">
      <c r="A30" s="3"/>
      <c r="B30" s="3"/>
      <c r="C30" s="3"/>
      <c r="D30" s="3"/>
      <c r="E30" s="5"/>
      <c r="F30" s="5"/>
      <c r="G30" s="5"/>
      <c r="H30" s="5"/>
      <c r="I30" s="5"/>
      <c r="J30" s="63"/>
      <c r="K30" s="119"/>
      <c r="L30" s="119"/>
      <c r="M30" s="119"/>
      <c r="N30" s="109"/>
      <c r="O30" s="126"/>
      <c r="P30" s="96"/>
      <c r="Q30" s="96"/>
    </row>
    <row r="31" spans="1:17" x14ac:dyDescent="0.4">
      <c r="B31" s="23" t="s">
        <v>67</v>
      </c>
      <c r="C31" s="23"/>
      <c r="D31" s="23"/>
      <c r="E31" s="164"/>
      <c r="F31" s="165"/>
      <c r="G31" s="166"/>
      <c r="H31" s="166"/>
      <c r="I31" s="166"/>
      <c r="J31" s="63"/>
      <c r="K31" s="119" t="str">
        <f>IF(E31=0,"",(G31-E31)/E31)</f>
        <v/>
      </c>
      <c r="L31" s="119" t="str">
        <f>IF(G31=0,"",(H31-G31)/G31)</f>
        <v/>
      </c>
      <c r="M31" s="119" t="str">
        <f>IF(H31=0,"",(I31-H31)/H31)</f>
        <v/>
      </c>
      <c r="N31" s="109"/>
      <c r="O31" s="126"/>
      <c r="P31" s="96"/>
      <c r="Q31" s="96"/>
    </row>
    <row r="32" spans="1:17" x14ac:dyDescent="0.4">
      <c r="B32" s="3"/>
      <c r="C32" s="3"/>
      <c r="D32" s="3"/>
      <c r="E32" s="130"/>
      <c r="F32" s="130"/>
      <c r="G32" s="130"/>
      <c r="H32" s="130"/>
      <c r="I32" s="130"/>
      <c r="J32" s="63"/>
      <c r="K32" s="63"/>
      <c r="L32" s="63"/>
      <c r="M32" s="63"/>
      <c r="O32" s="126"/>
      <c r="P32" s="96"/>
      <c r="Q32" s="96"/>
    </row>
    <row r="33" spans="1:17" x14ac:dyDescent="0.4">
      <c r="B33" s="23" t="s">
        <v>184</v>
      </c>
      <c r="C33" s="3"/>
      <c r="D33" s="3"/>
      <c r="E33" s="130"/>
      <c r="F33" s="130"/>
      <c r="G33" s="130"/>
      <c r="H33" s="130"/>
      <c r="I33" s="130"/>
      <c r="J33" s="63"/>
      <c r="K33" s="63"/>
      <c r="L33" s="63"/>
      <c r="M33" s="63"/>
      <c r="O33" s="126"/>
      <c r="P33" s="96"/>
      <c r="Q33" s="96"/>
    </row>
    <row r="34" spans="1:17" x14ac:dyDescent="0.4">
      <c r="A34" s="23">
        <v>1</v>
      </c>
      <c r="B34" s="3" t="s">
        <v>68</v>
      </c>
      <c r="C34" s="3" t="s">
        <v>136</v>
      </c>
      <c r="D34" s="3" t="s">
        <v>165</v>
      </c>
      <c r="E34" s="164"/>
      <c r="F34" s="165"/>
      <c r="G34" s="166"/>
      <c r="H34" s="166"/>
      <c r="I34" s="166"/>
      <c r="J34" s="63"/>
      <c r="K34" s="119" t="str">
        <f t="shared" ref="K34:K46" si="4">IF(E34=0,"",(G34-E34)/E34)</f>
        <v/>
      </c>
      <c r="L34" s="119" t="str">
        <f t="shared" ref="L34:M46" si="5">IF(G34=0,"",(H34-G34)/G34)</f>
        <v/>
      </c>
      <c r="M34" s="119" t="str">
        <f t="shared" si="5"/>
        <v/>
      </c>
      <c r="N34" s="109"/>
      <c r="O34" s="126"/>
      <c r="P34" s="97"/>
      <c r="Q34" s="97"/>
    </row>
    <row r="35" spans="1:17" x14ac:dyDescent="0.4">
      <c r="A35" s="23"/>
      <c r="B35" s="3"/>
      <c r="C35" s="3" t="s">
        <v>105</v>
      </c>
      <c r="D35" s="3" t="s">
        <v>166</v>
      </c>
      <c r="E35" s="164"/>
      <c r="F35" s="165"/>
      <c r="G35" s="166"/>
      <c r="H35" s="166"/>
      <c r="I35" s="166"/>
      <c r="J35" s="63"/>
      <c r="K35" s="119" t="str">
        <f t="shared" si="4"/>
        <v/>
      </c>
      <c r="L35" s="119" t="str">
        <f t="shared" si="5"/>
        <v/>
      </c>
      <c r="M35" s="119" t="str">
        <f t="shared" si="5"/>
        <v/>
      </c>
      <c r="N35" s="109"/>
      <c r="O35" s="126"/>
      <c r="P35" s="96"/>
      <c r="Q35" s="96"/>
    </row>
    <row r="36" spans="1:17" x14ac:dyDescent="0.4">
      <c r="A36" s="23"/>
      <c r="B36" s="3"/>
      <c r="C36" s="3" t="s">
        <v>107</v>
      </c>
      <c r="D36" s="3" t="s">
        <v>60</v>
      </c>
      <c r="E36" s="164"/>
      <c r="F36" s="165"/>
      <c r="G36" s="166"/>
      <c r="H36" s="166"/>
      <c r="I36" s="166"/>
      <c r="J36" s="63"/>
      <c r="K36" s="119" t="str">
        <f t="shared" si="4"/>
        <v/>
      </c>
      <c r="L36" s="119" t="str">
        <f t="shared" si="5"/>
        <v/>
      </c>
      <c r="M36" s="119" t="str">
        <f t="shared" si="5"/>
        <v/>
      </c>
      <c r="N36" s="109"/>
      <c r="O36" s="126"/>
      <c r="P36" s="97"/>
      <c r="Q36" s="97"/>
    </row>
    <row r="37" spans="1:17" x14ac:dyDescent="0.4">
      <c r="A37" s="23"/>
      <c r="B37" s="3"/>
      <c r="C37" s="3" t="s">
        <v>109</v>
      </c>
      <c r="D37" s="3" t="s">
        <v>167</v>
      </c>
      <c r="E37" s="164"/>
      <c r="F37" s="165"/>
      <c r="G37" s="166"/>
      <c r="H37" s="166"/>
      <c r="I37" s="166"/>
      <c r="J37" s="63"/>
      <c r="K37" s="119" t="str">
        <f t="shared" si="4"/>
        <v/>
      </c>
      <c r="L37" s="119" t="str">
        <f t="shared" si="5"/>
        <v/>
      </c>
      <c r="M37" s="119" t="str">
        <f t="shared" si="5"/>
        <v/>
      </c>
      <c r="N37" s="109"/>
      <c r="O37" s="126"/>
      <c r="P37" s="96"/>
      <c r="Q37" s="96"/>
    </row>
    <row r="38" spans="1:17" x14ac:dyDescent="0.4">
      <c r="A38" s="23"/>
      <c r="B38" s="3"/>
      <c r="C38" s="3" t="s">
        <v>111</v>
      </c>
      <c r="D38" s="3" t="s">
        <v>185</v>
      </c>
      <c r="E38" s="164"/>
      <c r="F38" s="165"/>
      <c r="G38" s="166"/>
      <c r="H38" s="166"/>
      <c r="I38" s="166"/>
      <c r="J38" s="63"/>
      <c r="K38" s="119" t="str">
        <f t="shared" si="4"/>
        <v/>
      </c>
      <c r="L38" s="119" t="str">
        <f t="shared" si="5"/>
        <v/>
      </c>
      <c r="M38" s="119" t="str">
        <f t="shared" si="5"/>
        <v/>
      </c>
      <c r="N38" s="109"/>
      <c r="O38" s="126"/>
      <c r="P38" s="96"/>
      <c r="Q38" s="96"/>
    </row>
    <row r="39" spans="1:17" x14ac:dyDescent="0.4">
      <c r="A39" s="23"/>
      <c r="B39" s="3"/>
      <c r="C39" s="3" t="s">
        <v>113</v>
      </c>
      <c r="D39" s="3" t="s">
        <v>168</v>
      </c>
      <c r="E39" s="167">
        <f>SUM(E40:E42)</f>
        <v>0</v>
      </c>
      <c r="F39" s="168"/>
      <c r="G39" s="167">
        <f>SUM(G40:G42)</f>
        <v>0</v>
      </c>
      <c r="H39" s="167">
        <f>SUM(H40:H42)</f>
        <v>0</v>
      </c>
      <c r="I39" s="167">
        <f>SUM(I40:I42)</f>
        <v>0</v>
      </c>
      <c r="J39" s="63"/>
      <c r="K39" s="119" t="str">
        <f t="shared" si="4"/>
        <v/>
      </c>
      <c r="L39" s="119" t="str">
        <f t="shared" si="5"/>
        <v/>
      </c>
      <c r="M39" s="119" t="str">
        <f t="shared" si="5"/>
        <v/>
      </c>
      <c r="N39" s="109"/>
      <c r="O39" s="126"/>
      <c r="P39" s="96"/>
      <c r="Q39" s="96"/>
    </row>
    <row r="40" spans="1:17" x14ac:dyDescent="0.4">
      <c r="A40" s="23"/>
      <c r="B40" s="3"/>
      <c r="C40" s="77" t="s">
        <v>186</v>
      </c>
      <c r="D40" s="77" t="s">
        <v>187</v>
      </c>
      <c r="E40" s="164"/>
      <c r="F40" s="165"/>
      <c r="G40" s="166"/>
      <c r="H40" s="166"/>
      <c r="I40" s="166"/>
      <c r="J40" s="63"/>
      <c r="K40" s="119" t="str">
        <f t="shared" si="4"/>
        <v/>
      </c>
      <c r="L40" s="119" t="str">
        <f t="shared" si="5"/>
        <v/>
      </c>
      <c r="M40" s="119" t="str">
        <f t="shared" si="5"/>
        <v/>
      </c>
      <c r="N40" s="109"/>
      <c r="O40" s="126"/>
      <c r="P40" s="96"/>
      <c r="Q40" s="96"/>
    </row>
    <row r="41" spans="1:17" x14ac:dyDescent="0.4">
      <c r="A41" s="23"/>
      <c r="B41" s="3"/>
      <c r="C41" s="77" t="s">
        <v>188</v>
      </c>
      <c r="D41" s="77" t="s">
        <v>189</v>
      </c>
      <c r="E41" s="164"/>
      <c r="F41" s="165"/>
      <c r="G41" s="166"/>
      <c r="H41" s="166"/>
      <c r="I41" s="166"/>
      <c r="J41" s="63"/>
      <c r="K41" s="119" t="str">
        <f t="shared" si="4"/>
        <v/>
      </c>
      <c r="L41" s="119" t="str">
        <f t="shared" si="5"/>
        <v/>
      </c>
      <c r="M41" s="119" t="str">
        <f t="shared" si="5"/>
        <v/>
      </c>
      <c r="N41" s="109"/>
      <c r="O41" s="126"/>
      <c r="P41" s="96"/>
      <c r="Q41" s="96"/>
    </row>
    <row r="42" spans="1:17" x14ac:dyDescent="0.4">
      <c r="A42" s="23"/>
      <c r="B42" s="3"/>
      <c r="C42" s="77" t="s">
        <v>190</v>
      </c>
      <c r="D42" s="77" t="s">
        <v>120</v>
      </c>
      <c r="E42" s="164"/>
      <c r="F42" s="165"/>
      <c r="G42" s="166"/>
      <c r="H42" s="166"/>
      <c r="I42" s="166"/>
      <c r="J42" s="63"/>
      <c r="K42" s="119" t="str">
        <f t="shared" si="4"/>
        <v/>
      </c>
      <c r="L42" s="119" t="str">
        <f t="shared" si="5"/>
        <v/>
      </c>
      <c r="M42" s="119" t="str">
        <f t="shared" si="5"/>
        <v/>
      </c>
      <c r="N42" s="109"/>
      <c r="O42" s="126"/>
      <c r="P42" s="96"/>
      <c r="Q42" s="96"/>
    </row>
    <row r="43" spans="1:17" x14ac:dyDescent="0.4">
      <c r="A43" s="23"/>
      <c r="B43" s="3"/>
      <c r="C43" s="3" t="s">
        <v>115</v>
      </c>
      <c r="D43" s="3" t="s">
        <v>191</v>
      </c>
      <c r="E43" s="164"/>
      <c r="F43" s="165"/>
      <c r="G43" s="166"/>
      <c r="H43" s="166"/>
      <c r="I43" s="166"/>
      <c r="J43" s="63"/>
      <c r="K43" s="119" t="str">
        <f t="shared" si="4"/>
        <v/>
      </c>
      <c r="L43" s="119" t="str">
        <f t="shared" si="5"/>
        <v/>
      </c>
      <c r="M43" s="119" t="str">
        <f t="shared" si="5"/>
        <v/>
      </c>
      <c r="N43" s="109"/>
      <c r="O43" s="126"/>
      <c r="P43" s="96"/>
      <c r="Q43" s="96"/>
    </row>
    <row r="44" spans="1:17" x14ac:dyDescent="0.4">
      <c r="A44" s="23"/>
      <c r="B44" s="3"/>
      <c r="C44" s="3" t="s">
        <v>117</v>
      </c>
      <c r="D44" s="3" t="s">
        <v>147</v>
      </c>
      <c r="E44" s="164"/>
      <c r="F44" s="165"/>
      <c r="G44" s="166"/>
      <c r="H44" s="166"/>
      <c r="I44" s="166"/>
      <c r="J44" s="63"/>
      <c r="K44" s="119" t="str">
        <f t="shared" si="4"/>
        <v/>
      </c>
      <c r="L44" s="119" t="str">
        <f t="shared" si="5"/>
        <v/>
      </c>
      <c r="M44" s="119" t="str">
        <f t="shared" si="5"/>
        <v/>
      </c>
      <c r="N44" s="109"/>
      <c r="O44" s="126"/>
      <c r="P44" s="96"/>
      <c r="Q44" s="96"/>
    </row>
    <row r="45" spans="1:17" x14ac:dyDescent="0.4">
      <c r="A45" s="23"/>
      <c r="B45" s="3"/>
      <c r="C45" s="3" t="s">
        <v>119</v>
      </c>
      <c r="D45" s="3" t="s">
        <v>120</v>
      </c>
      <c r="E45" s="164"/>
      <c r="F45" s="165"/>
      <c r="G45" s="166"/>
      <c r="H45" s="166"/>
      <c r="I45" s="166"/>
      <c r="J45" s="63"/>
      <c r="K45" s="119" t="str">
        <f t="shared" si="4"/>
        <v/>
      </c>
      <c r="L45" s="119" t="str">
        <f t="shared" si="5"/>
        <v/>
      </c>
      <c r="M45" s="119" t="str">
        <f t="shared" si="5"/>
        <v/>
      </c>
      <c r="N45" s="109"/>
      <c r="O45" s="126"/>
      <c r="P45" s="96"/>
      <c r="Q45" s="96"/>
    </row>
    <row r="46" spans="1:17" x14ac:dyDescent="0.4">
      <c r="A46" s="23"/>
      <c r="B46" s="3"/>
      <c r="C46" s="3" t="s">
        <v>192</v>
      </c>
      <c r="D46" s="3" t="s">
        <v>193</v>
      </c>
      <c r="E46" s="164"/>
      <c r="F46" s="165"/>
      <c r="G46" s="166"/>
      <c r="H46" s="166"/>
      <c r="I46" s="166"/>
      <c r="J46" s="63"/>
      <c r="K46" s="119" t="str">
        <f t="shared" si="4"/>
        <v/>
      </c>
      <c r="L46" s="119" t="str">
        <f t="shared" si="5"/>
        <v/>
      </c>
      <c r="M46" s="119" t="str">
        <f t="shared" si="5"/>
        <v/>
      </c>
      <c r="N46" s="109"/>
      <c r="O46" s="126"/>
      <c r="P46" s="96"/>
      <c r="Q46" s="96"/>
    </row>
    <row r="47" spans="1:17" x14ac:dyDescent="0.4">
      <c r="A47" s="23"/>
      <c r="B47" s="23" t="s">
        <v>194</v>
      </c>
      <c r="C47" s="3"/>
      <c r="D47" s="3"/>
      <c r="E47" s="169">
        <f>E34+E35+E36+E37+E38+E39+E43+E44+E45+E46</f>
        <v>0</v>
      </c>
      <c r="F47" s="169"/>
      <c r="G47" s="169">
        <f>G34+G35+G36+G37+G38+G39+G43+G44+G45+G46</f>
        <v>0</v>
      </c>
      <c r="H47" s="169">
        <f>H34+H35+H36+H37+H38+H39+H43+H44+H45+H46</f>
        <v>0</v>
      </c>
      <c r="I47" s="169">
        <f>I34+I35+I36+I37+I38+I39+I43+I44+I45+I46</f>
        <v>0</v>
      </c>
      <c r="J47" s="101"/>
      <c r="K47" s="123"/>
      <c r="L47" s="123"/>
      <c r="M47" s="123"/>
      <c r="N47" s="117"/>
      <c r="O47" s="126"/>
      <c r="P47" s="96"/>
      <c r="Q47" s="96"/>
    </row>
    <row r="48" spans="1:17" x14ac:dyDescent="0.4">
      <c r="A48" s="3"/>
      <c r="B48" s="3"/>
      <c r="C48" s="3"/>
      <c r="D48" s="3"/>
      <c r="E48" s="168"/>
      <c r="F48" s="168"/>
      <c r="G48" s="168"/>
      <c r="H48" s="168"/>
      <c r="I48" s="168"/>
      <c r="J48" s="63"/>
      <c r="K48" s="119"/>
      <c r="L48" s="119"/>
      <c r="M48" s="119"/>
      <c r="N48" s="109"/>
      <c r="O48" s="126"/>
      <c r="P48" s="96"/>
      <c r="Q48" s="96"/>
    </row>
    <row r="49" spans="1:17" x14ac:dyDescent="0.4">
      <c r="A49" s="23">
        <v>2</v>
      </c>
      <c r="B49" s="23" t="s">
        <v>195</v>
      </c>
      <c r="C49" s="3"/>
      <c r="D49" s="3"/>
      <c r="E49" s="170"/>
      <c r="F49" s="171"/>
      <c r="G49" s="172"/>
      <c r="H49" s="172"/>
      <c r="I49" s="172"/>
      <c r="J49" s="101"/>
      <c r="K49" s="123" t="str">
        <f>IF(E49=0,"",(G49-E49)/E49)</f>
        <v/>
      </c>
      <c r="L49" s="123" t="str">
        <f>IF(G49=0,"",(H49-G49)/G49)</f>
        <v/>
      </c>
      <c r="M49" s="123" t="str">
        <f>IF(H49=0,"",(I49-H49)/H49)</f>
        <v/>
      </c>
      <c r="N49" s="117"/>
      <c r="O49" s="126"/>
      <c r="P49" s="96"/>
      <c r="Q49" s="96"/>
    </row>
    <row r="50" spans="1:17" x14ac:dyDescent="0.4">
      <c r="A50" s="3"/>
      <c r="B50" s="23"/>
      <c r="C50" s="23"/>
      <c r="D50" s="23"/>
      <c r="E50" s="168"/>
      <c r="F50" s="168"/>
      <c r="G50" s="168"/>
      <c r="H50" s="168"/>
      <c r="I50" s="168"/>
      <c r="J50" s="63"/>
      <c r="K50" s="119"/>
      <c r="L50" s="119"/>
      <c r="M50" s="119"/>
      <c r="N50" s="109"/>
      <c r="O50" s="126"/>
      <c r="P50" s="96"/>
      <c r="Q50" s="96"/>
    </row>
    <row r="51" spans="1:17" x14ac:dyDescent="0.4">
      <c r="A51" s="23">
        <v>3</v>
      </c>
      <c r="B51" s="3" t="s">
        <v>70</v>
      </c>
      <c r="C51" s="3" t="s">
        <v>136</v>
      </c>
      <c r="D51" s="68" t="s">
        <v>196</v>
      </c>
      <c r="E51" s="164"/>
      <c r="F51" s="165"/>
      <c r="G51" s="166"/>
      <c r="H51" s="166"/>
      <c r="I51" s="166"/>
      <c r="J51" s="63"/>
      <c r="K51" s="119" t="str">
        <f>IF(E51=0,"",(G51-E51)/E51)</f>
        <v/>
      </c>
      <c r="L51" s="119" t="str">
        <f t="shared" ref="L51:M53" si="6">IF(G51=0,"",(H51-G51)/G51)</f>
        <v/>
      </c>
      <c r="M51" s="119" t="str">
        <f t="shared" si="6"/>
        <v/>
      </c>
      <c r="N51" s="109"/>
      <c r="O51" s="126"/>
      <c r="P51" s="96"/>
      <c r="Q51" s="96"/>
    </row>
    <row r="52" spans="1:17" x14ac:dyDescent="0.4">
      <c r="A52" s="3"/>
      <c r="B52" s="3"/>
      <c r="C52" s="3" t="s">
        <v>105</v>
      </c>
      <c r="D52" s="3" t="s">
        <v>120</v>
      </c>
      <c r="E52" s="164"/>
      <c r="F52" s="165"/>
      <c r="G52" s="166"/>
      <c r="H52" s="166"/>
      <c r="I52" s="166"/>
      <c r="J52" s="63"/>
      <c r="K52" s="119" t="str">
        <f>IF(E52=0,"",(G52-E52)/E52)</f>
        <v/>
      </c>
      <c r="L52" s="119" t="str">
        <f t="shared" si="6"/>
        <v/>
      </c>
      <c r="M52" s="119" t="str">
        <f t="shared" si="6"/>
        <v/>
      </c>
      <c r="N52" s="109"/>
      <c r="O52" s="126"/>
      <c r="P52" s="96"/>
      <c r="Q52" s="96"/>
    </row>
    <row r="53" spans="1:17" x14ac:dyDescent="0.4">
      <c r="A53" s="3"/>
      <c r="B53" s="3"/>
      <c r="C53" s="3" t="s">
        <v>107</v>
      </c>
      <c r="D53" s="3" t="s">
        <v>197</v>
      </c>
      <c r="E53" s="164"/>
      <c r="F53" s="168"/>
      <c r="G53" s="166"/>
      <c r="H53" s="166"/>
      <c r="I53" s="166"/>
      <c r="J53" s="63"/>
      <c r="K53" s="119" t="str">
        <f>IF(E53=0,"",(G53-E53)/E53)</f>
        <v/>
      </c>
      <c r="L53" s="119" t="str">
        <f t="shared" si="6"/>
        <v/>
      </c>
      <c r="M53" s="119" t="str">
        <f t="shared" si="6"/>
        <v/>
      </c>
      <c r="N53" s="109"/>
      <c r="O53" s="126"/>
      <c r="P53" s="96"/>
      <c r="Q53" s="96"/>
    </row>
    <row r="54" spans="1:17" x14ac:dyDescent="0.4">
      <c r="A54" s="3"/>
      <c r="B54" s="23" t="s">
        <v>198</v>
      </c>
      <c r="C54" s="3"/>
      <c r="D54" s="3"/>
      <c r="E54" s="169">
        <f>SUM(E51:E53)</f>
        <v>0</v>
      </c>
      <c r="F54" s="169"/>
      <c r="G54" s="169">
        <f>SUM(G51:G53)</f>
        <v>0</v>
      </c>
      <c r="H54" s="169">
        <f>SUM(H51:H53)</f>
        <v>0</v>
      </c>
      <c r="I54" s="169">
        <f>SUM(I51:I53)</f>
        <v>0</v>
      </c>
      <c r="J54" s="101"/>
      <c r="K54" s="123"/>
      <c r="L54" s="123"/>
      <c r="M54" s="123"/>
      <c r="N54" s="117"/>
      <c r="O54" s="126"/>
      <c r="P54" s="96"/>
      <c r="Q54" s="96"/>
    </row>
    <row r="55" spans="1:17" x14ac:dyDescent="0.4">
      <c r="E55" s="118"/>
      <c r="F55" s="118"/>
      <c r="G55" s="118"/>
      <c r="H55" s="118"/>
      <c r="I55" s="118"/>
      <c r="O55" s="21"/>
    </row>
  </sheetData>
  <sheetProtection sheet="1" objects="1" scenarios="1"/>
  <phoneticPr fontId="1" type="noConversion"/>
  <pageMargins left="0.49" right="0.46" top="0.54" bottom="0.62" header="0.51181102362204722" footer="0.51181102362204722"/>
  <pageSetup paperSize="8"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Q73"/>
  <sheetViews>
    <sheetView workbookViewId="0"/>
  </sheetViews>
  <sheetFormatPr defaultColWidth="9.265625" defaultRowHeight="13.15" x14ac:dyDescent="0.4"/>
  <cols>
    <col min="1" max="1" width="5.73046875" style="8" customWidth="1"/>
    <col min="2" max="2" width="5.73046875" style="9" customWidth="1"/>
    <col min="3" max="3" width="57.3984375" style="9" bestFit="1" customWidth="1"/>
    <col min="4" max="4" width="7.73046875" style="9" customWidth="1"/>
    <col min="5" max="5" width="10" style="9" customWidth="1"/>
    <col min="6" max="6" width="2.59765625" style="9" customWidth="1"/>
    <col min="7" max="9" width="9.59765625" style="9" customWidth="1"/>
    <col min="10" max="10" width="5.3984375" style="9" customWidth="1"/>
    <col min="11" max="13" width="9.59765625" style="10" customWidth="1"/>
    <col min="14" max="14" width="6.265625" style="10" customWidth="1"/>
    <col min="15" max="15" width="75.73046875" style="9" customWidth="1"/>
    <col min="16" max="16384" width="9.265625" style="9"/>
  </cols>
  <sheetData>
    <row r="1" spans="1:17" x14ac:dyDescent="0.4">
      <c r="O1" s="6"/>
    </row>
    <row r="2" spans="1:17" x14ac:dyDescent="0.4">
      <c r="A2" s="8">
        <f>Declaration!C3</f>
        <v>0</v>
      </c>
    </row>
    <row r="3" spans="1:17" ht="26.25" x14ac:dyDescent="0.4">
      <c r="B3" s="8" t="s">
        <v>199</v>
      </c>
      <c r="E3" s="15" t="str">
        <f>SOCIE!C3</f>
        <v>Actual 
2024-25</v>
      </c>
      <c r="F3" s="13"/>
      <c r="G3" s="17" t="str">
        <f>SOCIE!E3</f>
        <v>Forecast 
2025-26</v>
      </c>
      <c r="H3" s="39" t="str">
        <f>SOCIE!F3</f>
        <v>Forecast 
2026-27</v>
      </c>
      <c r="I3" s="18" t="str">
        <f>SOCIE!G3</f>
        <v>Forecast 
2027-28</v>
      </c>
      <c r="J3" s="13"/>
      <c r="K3" s="43" t="str">
        <f>SOCIE!I3</f>
        <v>2024 - 25- 2025-26</v>
      </c>
      <c r="L3" s="44" t="str">
        <f>SOCIE!J3</f>
        <v>2025-26 - 2026-27</v>
      </c>
      <c r="M3" s="45" t="str">
        <f>SOCIE!K3</f>
        <v>2026-27 - 2027-28</v>
      </c>
      <c r="N3" s="22"/>
      <c r="O3" s="42" t="s">
        <v>163</v>
      </c>
      <c r="P3" s="22"/>
      <c r="Q3" s="22"/>
    </row>
    <row r="4" spans="1:17" x14ac:dyDescent="0.4">
      <c r="B4" s="8"/>
      <c r="E4" s="16" t="s">
        <v>39</v>
      </c>
      <c r="F4" s="14"/>
      <c r="G4" s="19" t="s">
        <v>39</v>
      </c>
      <c r="H4" s="40" t="s">
        <v>39</v>
      </c>
      <c r="I4" s="20" t="s">
        <v>39</v>
      </c>
      <c r="J4" s="14"/>
      <c r="K4" s="54" t="s">
        <v>56</v>
      </c>
      <c r="L4" s="55" t="s">
        <v>56</v>
      </c>
      <c r="M4" s="108" t="s">
        <v>56</v>
      </c>
      <c r="N4" s="95"/>
      <c r="O4" s="94"/>
      <c r="P4" s="95"/>
      <c r="Q4" s="95"/>
    </row>
    <row r="5" spans="1:17" x14ac:dyDescent="0.4">
      <c r="E5" s="64"/>
      <c r="F5" s="64"/>
      <c r="G5" s="64"/>
      <c r="H5" s="64"/>
      <c r="I5" s="64"/>
      <c r="J5" s="64"/>
      <c r="K5" s="64"/>
      <c r="L5" s="64"/>
      <c r="M5" s="64"/>
      <c r="O5" s="86"/>
    </row>
    <row r="6" spans="1:17" x14ac:dyDescent="0.4">
      <c r="A6" s="8">
        <v>1</v>
      </c>
      <c r="B6" s="8" t="s">
        <v>200</v>
      </c>
      <c r="E6" s="64"/>
      <c r="F6" s="64"/>
      <c r="G6" s="64"/>
      <c r="H6" s="64"/>
      <c r="I6" s="64"/>
      <c r="J6" s="64"/>
      <c r="K6" s="64"/>
      <c r="L6" s="64"/>
      <c r="M6" s="64"/>
      <c r="O6" s="86"/>
    </row>
    <row r="7" spans="1:17" x14ac:dyDescent="0.4">
      <c r="B7" s="11" t="s">
        <v>136</v>
      </c>
      <c r="C7" s="9" t="s">
        <v>201</v>
      </c>
      <c r="E7" s="146">
        <f>+SOCIE!C41</f>
        <v>0</v>
      </c>
      <c r="F7" s="173"/>
      <c r="G7" s="146">
        <f>+SOCIE!E41</f>
        <v>0</v>
      </c>
      <c r="H7" s="174">
        <f>+SOCIE!F41</f>
        <v>0</v>
      </c>
      <c r="I7" s="174">
        <f>+SOCIE!G41</f>
        <v>0</v>
      </c>
      <c r="J7" s="64"/>
      <c r="K7" s="79" t="str">
        <f>IF(E7=0,"",(G7-E7)/E7)</f>
        <v/>
      </c>
      <c r="L7" s="79" t="str">
        <f>IF(G7=0,"",(H7-G7)/G7)</f>
        <v/>
      </c>
      <c r="M7" s="79" t="str">
        <f>IF(H7=0,"",(I7-H7)/H7)</f>
        <v/>
      </c>
      <c r="N7" s="4"/>
      <c r="O7" s="190"/>
    </row>
    <row r="8" spans="1:17" x14ac:dyDescent="0.4">
      <c r="E8" s="173"/>
      <c r="F8" s="173"/>
      <c r="G8" s="173"/>
      <c r="H8" s="173"/>
      <c r="I8" s="173"/>
      <c r="J8" s="64"/>
      <c r="K8" s="79"/>
      <c r="L8" s="79"/>
      <c r="M8" s="79"/>
      <c r="N8" s="4"/>
      <c r="O8" s="86"/>
    </row>
    <row r="9" spans="1:17" x14ac:dyDescent="0.4">
      <c r="A9" s="8">
        <v>2</v>
      </c>
      <c r="B9" s="8" t="s">
        <v>202</v>
      </c>
      <c r="E9" s="173"/>
      <c r="F9" s="173"/>
      <c r="G9" s="173"/>
      <c r="H9" s="173"/>
      <c r="I9" s="173"/>
      <c r="J9" s="64"/>
      <c r="K9" s="79"/>
      <c r="L9" s="79"/>
      <c r="M9" s="79"/>
      <c r="N9" s="4"/>
      <c r="O9" s="86"/>
    </row>
    <row r="10" spans="1:17" x14ac:dyDescent="0.4">
      <c r="B10" s="11" t="s">
        <v>136</v>
      </c>
      <c r="C10" s="9" t="s">
        <v>69</v>
      </c>
      <c r="E10" s="146">
        <f>+SOCIE!C21</f>
        <v>0</v>
      </c>
      <c r="F10" s="173"/>
      <c r="G10" s="146">
        <f>+SOCIE!E21</f>
        <v>0</v>
      </c>
      <c r="H10" s="174">
        <f>+SOCIE!F21</f>
        <v>0</v>
      </c>
      <c r="I10" s="174">
        <f>+SOCIE!G21</f>
        <v>0</v>
      </c>
      <c r="J10" s="59"/>
      <c r="K10" s="79" t="str">
        <f t="shared" ref="K10:K32" si="0">IF(E10=0,"",(G10-E10)/E10)</f>
        <v/>
      </c>
      <c r="L10" s="79" t="str">
        <f t="shared" ref="L10:M32" si="1">IF(G10=0,"",(H10-G10)/G10)</f>
        <v/>
      </c>
      <c r="M10" s="79" t="str">
        <f t="shared" si="1"/>
        <v/>
      </c>
      <c r="N10" s="4"/>
      <c r="O10" s="190"/>
    </row>
    <row r="11" spans="1:17" x14ac:dyDescent="0.4">
      <c r="B11" s="11" t="s">
        <v>105</v>
      </c>
      <c r="C11" s="9" t="s">
        <v>203</v>
      </c>
      <c r="E11" s="163"/>
      <c r="F11" s="175"/>
      <c r="G11" s="163"/>
      <c r="H11" s="176"/>
      <c r="I11" s="176"/>
      <c r="J11" s="67"/>
      <c r="K11" s="79" t="str">
        <f t="shared" si="0"/>
        <v/>
      </c>
      <c r="L11" s="79" t="str">
        <f t="shared" si="1"/>
        <v/>
      </c>
      <c r="M11" s="79" t="str">
        <f t="shared" si="1"/>
        <v/>
      </c>
      <c r="N11" s="4"/>
      <c r="O11" s="190"/>
    </row>
    <row r="12" spans="1:17" x14ac:dyDescent="0.4">
      <c r="B12" s="11" t="s">
        <v>107</v>
      </c>
      <c r="C12" s="9" t="s">
        <v>204</v>
      </c>
      <c r="E12" s="163"/>
      <c r="F12" s="175"/>
      <c r="G12" s="163"/>
      <c r="H12" s="176"/>
      <c r="I12" s="176"/>
      <c r="J12" s="67"/>
      <c r="K12" s="79" t="str">
        <f t="shared" si="0"/>
        <v/>
      </c>
      <c r="L12" s="79" t="str">
        <f t="shared" si="1"/>
        <v/>
      </c>
      <c r="M12" s="79" t="str">
        <f t="shared" si="1"/>
        <v/>
      </c>
      <c r="N12" s="4"/>
      <c r="O12" s="190"/>
    </row>
    <row r="13" spans="1:17" x14ac:dyDescent="0.4">
      <c r="B13" s="11" t="s">
        <v>109</v>
      </c>
      <c r="C13" s="9" t="s">
        <v>205</v>
      </c>
      <c r="E13" s="163"/>
      <c r="F13" s="175"/>
      <c r="G13" s="163"/>
      <c r="H13" s="176"/>
      <c r="I13" s="176"/>
      <c r="J13" s="67"/>
      <c r="K13" s="79" t="str">
        <f t="shared" si="0"/>
        <v/>
      </c>
      <c r="L13" s="79" t="str">
        <f t="shared" si="1"/>
        <v/>
      </c>
      <c r="M13" s="79" t="str">
        <f t="shared" si="1"/>
        <v/>
      </c>
      <c r="N13" s="4"/>
      <c r="O13" s="190"/>
    </row>
    <row r="14" spans="1:17" x14ac:dyDescent="0.4">
      <c r="B14" s="11" t="s">
        <v>111</v>
      </c>
      <c r="C14" s="9" t="s">
        <v>206</v>
      </c>
      <c r="E14" s="163"/>
      <c r="F14" s="175"/>
      <c r="G14" s="163"/>
      <c r="H14" s="176"/>
      <c r="I14" s="176"/>
      <c r="J14" s="67"/>
      <c r="K14" s="79" t="str">
        <f t="shared" si="0"/>
        <v/>
      </c>
      <c r="L14" s="79" t="str">
        <f t="shared" si="1"/>
        <v/>
      </c>
      <c r="M14" s="79" t="str">
        <f t="shared" si="1"/>
        <v/>
      </c>
      <c r="N14" s="4"/>
      <c r="O14" s="190"/>
    </row>
    <row r="15" spans="1:17" x14ac:dyDescent="0.4">
      <c r="B15" s="11" t="s">
        <v>113</v>
      </c>
      <c r="C15" s="9" t="s">
        <v>207</v>
      </c>
      <c r="E15" s="163"/>
      <c r="F15" s="175"/>
      <c r="G15" s="163"/>
      <c r="H15" s="176"/>
      <c r="I15" s="176"/>
      <c r="J15" s="67"/>
      <c r="K15" s="79" t="str">
        <f t="shared" si="0"/>
        <v/>
      </c>
      <c r="L15" s="79" t="str">
        <f t="shared" si="1"/>
        <v/>
      </c>
      <c r="M15" s="79" t="str">
        <f t="shared" si="1"/>
        <v/>
      </c>
      <c r="N15" s="4"/>
      <c r="O15" s="190"/>
    </row>
    <row r="16" spans="1:17" x14ac:dyDescent="0.4">
      <c r="B16" s="11" t="s">
        <v>115</v>
      </c>
      <c r="C16" s="9" t="s">
        <v>208</v>
      </c>
      <c r="E16" s="163"/>
      <c r="F16" s="175"/>
      <c r="G16" s="163"/>
      <c r="H16" s="176"/>
      <c r="I16" s="176"/>
      <c r="J16" s="67"/>
      <c r="K16" s="79" t="str">
        <f t="shared" si="0"/>
        <v/>
      </c>
      <c r="L16" s="79" t="str">
        <f t="shared" si="1"/>
        <v/>
      </c>
      <c r="M16" s="79" t="str">
        <f t="shared" si="1"/>
        <v/>
      </c>
      <c r="N16" s="4"/>
      <c r="O16" s="190"/>
    </row>
    <row r="17" spans="1:15" x14ac:dyDescent="0.4">
      <c r="B17" s="11" t="s">
        <v>117</v>
      </c>
      <c r="C17" s="9" t="s">
        <v>209</v>
      </c>
      <c r="E17" s="163"/>
      <c r="F17" s="175"/>
      <c r="G17" s="163"/>
      <c r="H17" s="176"/>
      <c r="I17" s="176"/>
      <c r="J17" s="67"/>
      <c r="K17" s="79" t="str">
        <f t="shared" si="0"/>
        <v/>
      </c>
      <c r="L17" s="79" t="str">
        <f t="shared" si="1"/>
        <v/>
      </c>
      <c r="M17" s="79" t="str">
        <f t="shared" si="1"/>
        <v/>
      </c>
      <c r="N17" s="4"/>
      <c r="O17" s="190"/>
    </row>
    <row r="18" spans="1:15" x14ac:dyDescent="0.4">
      <c r="B18" s="11" t="s">
        <v>119</v>
      </c>
      <c r="C18" s="9" t="s">
        <v>210</v>
      </c>
      <c r="E18" s="163"/>
      <c r="F18" s="175"/>
      <c r="G18" s="163"/>
      <c r="H18" s="176"/>
      <c r="I18" s="176"/>
      <c r="J18" s="67"/>
      <c r="K18" s="79" t="str">
        <f t="shared" si="0"/>
        <v/>
      </c>
      <c r="L18" s="79" t="str">
        <f t="shared" si="1"/>
        <v/>
      </c>
      <c r="M18" s="79" t="str">
        <f t="shared" si="1"/>
        <v/>
      </c>
      <c r="N18" s="4"/>
      <c r="O18" s="190"/>
    </row>
    <row r="19" spans="1:15" x14ac:dyDescent="0.4">
      <c r="B19" s="11" t="s">
        <v>192</v>
      </c>
      <c r="C19" s="9" t="s">
        <v>211</v>
      </c>
      <c r="E19" s="163"/>
      <c r="F19" s="175"/>
      <c r="G19" s="163"/>
      <c r="H19" s="176"/>
      <c r="I19" s="176"/>
      <c r="J19" s="67"/>
      <c r="K19" s="79" t="str">
        <f t="shared" si="0"/>
        <v/>
      </c>
      <c r="L19" s="79" t="str">
        <f t="shared" si="1"/>
        <v/>
      </c>
      <c r="M19" s="79" t="str">
        <f t="shared" si="1"/>
        <v/>
      </c>
      <c r="N19" s="4"/>
      <c r="O19" s="190"/>
    </row>
    <row r="20" spans="1:15" x14ac:dyDescent="0.4">
      <c r="B20" s="11" t="s">
        <v>212</v>
      </c>
      <c r="C20" s="9" t="s">
        <v>213</v>
      </c>
      <c r="E20" s="163"/>
      <c r="F20" s="175"/>
      <c r="G20" s="163"/>
      <c r="H20" s="176"/>
      <c r="I20" s="176"/>
      <c r="J20" s="67"/>
      <c r="K20" s="79" t="str">
        <f t="shared" si="0"/>
        <v/>
      </c>
      <c r="L20" s="79" t="str">
        <f t="shared" si="1"/>
        <v/>
      </c>
      <c r="M20" s="79" t="str">
        <f t="shared" si="1"/>
        <v/>
      </c>
      <c r="N20" s="4"/>
      <c r="O20" s="190"/>
    </row>
    <row r="21" spans="1:15" x14ac:dyDescent="0.4">
      <c r="B21" s="11" t="s">
        <v>214</v>
      </c>
      <c r="C21" s="9" t="s">
        <v>215</v>
      </c>
      <c r="E21" s="163"/>
      <c r="F21" s="175"/>
      <c r="G21" s="163"/>
      <c r="H21" s="176"/>
      <c r="I21" s="176"/>
      <c r="J21" s="67"/>
      <c r="K21" s="79" t="str">
        <f t="shared" ref="K21" si="2">IF(E21=0,"",(G21-E21)/E21)</f>
        <v/>
      </c>
      <c r="L21" s="79" t="str">
        <f t="shared" ref="L21:M21" si="3">IF(G21=0,"",(H21-G21)/G21)</f>
        <v/>
      </c>
      <c r="M21" s="79" t="str">
        <f t="shared" si="3"/>
        <v/>
      </c>
      <c r="N21" s="4"/>
      <c r="O21" s="190"/>
    </row>
    <row r="22" spans="1:15" x14ac:dyDescent="0.4">
      <c r="B22" s="11" t="s">
        <v>216</v>
      </c>
      <c r="C22" s="9" t="s">
        <v>217</v>
      </c>
      <c r="E22" s="163"/>
      <c r="F22" s="175"/>
      <c r="G22" s="163"/>
      <c r="H22" s="176"/>
      <c r="I22" s="176"/>
      <c r="J22" s="67"/>
      <c r="K22" s="79" t="str">
        <f t="shared" si="0"/>
        <v/>
      </c>
      <c r="L22" s="79" t="str">
        <f t="shared" si="1"/>
        <v/>
      </c>
      <c r="M22" s="79" t="str">
        <f t="shared" si="1"/>
        <v/>
      </c>
      <c r="N22" s="4"/>
      <c r="O22" s="190"/>
    </row>
    <row r="23" spans="1:15" x14ac:dyDescent="0.4">
      <c r="B23" s="11" t="s">
        <v>218</v>
      </c>
      <c r="C23" s="9" t="s">
        <v>219</v>
      </c>
      <c r="E23" s="163"/>
      <c r="F23" s="175"/>
      <c r="G23" s="163"/>
      <c r="H23" s="176"/>
      <c r="I23" s="176"/>
      <c r="J23" s="67"/>
      <c r="K23" s="79" t="str">
        <f t="shared" si="0"/>
        <v/>
      </c>
      <c r="L23" s="79" t="str">
        <f t="shared" si="1"/>
        <v/>
      </c>
      <c r="M23" s="79" t="str">
        <f t="shared" si="1"/>
        <v/>
      </c>
      <c r="N23" s="4"/>
      <c r="O23" s="190"/>
    </row>
    <row r="24" spans="1:15" ht="13.5" thickBot="1" x14ac:dyDescent="0.45">
      <c r="B24" s="11" t="s">
        <v>220</v>
      </c>
      <c r="C24" s="9" t="s">
        <v>120</v>
      </c>
      <c r="E24" s="163"/>
      <c r="F24" s="175"/>
      <c r="G24" s="163"/>
      <c r="H24" s="177"/>
      <c r="I24" s="177"/>
      <c r="J24" s="67"/>
      <c r="K24" s="79" t="str">
        <f t="shared" si="0"/>
        <v/>
      </c>
      <c r="L24" s="79" t="str">
        <f t="shared" si="1"/>
        <v/>
      </c>
      <c r="M24" s="79" t="str">
        <f t="shared" si="1"/>
        <v/>
      </c>
      <c r="N24" s="4"/>
      <c r="O24" s="190"/>
    </row>
    <row r="25" spans="1:15" ht="13.5" thickBot="1" x14ac:dyDescent="0.45">
      <c r="C25" s="8" t="s">
        <v>221</v>
      </c>
      <c r="D25" s="8"/>
      <c r="E25" s="182">
        <f>SUM(E10:E24)</f>
        <v>0</v>
      </c>
      <c r="F25" s="183"/>
      <c r="G25" s="182">
        <f>SUM(G10:G24)</f>
        <v>0</v>
      </c>
      <c r="H25" s="182">
        <f>SUM(H10:H24)</f>
        <v>0</v>
      </c>
      <c r="I25" s="182">
        <f>SUM(I10:I24)</f>
        <v>0</v>
      </c>
      <c r="J25" s="59"/>
      <c r="K25" s="79" t="str">
        <f t="shared" si="0"/>
        <v/>
      </c>
      <c r="L25" s="79" t="str">
        <f t="shared" si="1"/>
        <v/>
      </c>
      <c r="M25" s="79" t="str">
        <f t="shared" si="1"/>
        <v/>
      </c>
      <c r="N25" s="4"/>
      <c r="O25" s="190"/>
    </row>
    <row r="26" spans="1:15" ht="25.5" customHeight="1" x14ac:dyDescent="0.4">
      <c r="A26" s="8">
        <v>3</v>
      </c>
      <c r="B26" s="8" t="s">
        <v>222</v>
      </c>
      <c r="E26" s="64"/>
      <c r="F26" s="64"/>
      <c r="G26" s="64"/>
      <c r="H26" s="64"/>
      <c r="I26" s="64"/>
      <c r="J26" s="64"/>
      <c r="K26" s="79" t="str">
        <f t="shared" si="0"/>
        <v/>
      </c>
      <c r="L26" s="79" t="str">
        <f t="shared" si="1"/>
        <v/>
      </c>
      <c r="M26" s="79" t="str">
        <f t="shared" si="1"/>
        <v/>
      </c>
      <c r="N26" s="4"/>
      <c r="O26" s="86"/>
    </row>
    <row r="27" spans="1:15" x14ac:dyDescent="0.4">
      <c r="B27" s="11" t="s">
        <v>136</v>
      </c>
      <c r="C27" s="9" t="s">
        <v>62</v>
      </c>
      <c r="E27" s="163"/>
      <c r="F27" s="175"/>
      <c r="G27" s="163"/>
      <c r="H27" s="176"/>
      <c r="I27" s="176"/>
      <c r="J27" s="67"/>
      <c r="K27" s="79" t="str">
        <f t="shared" si="0"/>
        <v/>
      </c>
      <c r="L27" s="79" t="str">
        <f t="shared" si="1"/>
        <v/>
      </c>
      <c r="M27" s="79" t="str">
        <f t="shared" si="1"/>
        <v/>
      </c>
      <c r="N27" s="4"/>
      <c r="O27" s="190"/>
    </row>
    <row r="28" spans="1:15" x14ac:dyDescent="0.4">
      <c r="B28" s="11" t="s">
        <v>105</v>
      </c>
      <c r="C28" s="9" t="s">
        <v>223</v>
      </c>
      <c r="E28" s="163"/>
      <c r="F28" s="175"/>
      <c r="G28" s="163"/>
      <c r="H28" s="176"/>
      <c r="I28" s="176"/>
      <c r="J28" s="67"/>
      <c r="K28" s="79" t="str">
        <f t="shared" si="0"/>
        <v/>
      </c>
      <c r="L28" s="79" t="str">
        <f t="shared" si="1"/>
        <v/>
      </c>
      <c r="M28" s="79" t="str">
        <f t="shared" si="1"/>
        <v/>
      </c>
      <c r="N28" s="4"/>
      <c r="O28" s="190"/>
    </row>
    <row r="29" spans="1:15" x14ac:dyDescent="0.4">
      <c r="B29" s="11" t="s">
        <v>107</v>
      </c>
      <c r="C29" s="9" t="s">
        <v>224</v>
      </c>
      <c r="E29" s="163"/>
      <c r="F29" s="175"/>
      <c r="G29" s="163"/>
      <c r="H29" s="176"/>
      <c r="I29" s="176"/>
      <c r="J29" s="67"/>
      <c r="K29" s="79" t="str">
        <f t="shared" si="0"/>
        <v/>
      </c>
      <c r="L29" s="79" t="str">
        <f t="shared" si="1"/>
        <v/>
      </c>
      <c r="M29" s="79" t="str">
        <f t="shared" si="1"/>
        <v/>
      </c>
      <c r="N29" s="4"/>
      <c r="O29" s="190"/>
    </row>
    <row r="30" spans="1:15" x14ac:dyDescent="0.4">
      <c r="B30" s="11" t="s">
        <v>109</v>
      </c>
      <c r="C30" s="9" t="s">
        <v>225</v>
      </c>
      <c r="E30" s="163"/>
      <c r="F30" s="175"/>
      <c r="G30" s="163"/>
      <c r="H30" s="176"/>
      <c r="I30" s="176"/>
      <c r="J30" s="67"/>
      <c r="K30" s="79" t="str">
        <f t="shared" si="0"/>
        <v/>
      </c>
      <c r="L30" s="79" t="str">
        <f t="shared" si="1"/>
        <v/>
      </c>
      <c r="M30" s="79" t="str">
        <f t="shared" si="1"/>
        <v/>
      </c>
      <c r="N30" s="4"/>
      <c r="O30" s="190"/>
    </row>
    <row r="31" spans="1:15" ht="13.5" thickBot="1" x14ac:dyDescent="0.45">
      <c r="B31" s="11" t="s">
        <v>111</v>
      </c>
      <c r="C31" s="9" t="s">
        <v>226</v>
      </c>
      <c r="E31" s="179"/>
      <c r="F31" s="175"/>
      <c r="G31" s="179"/>
      <c r="H31" s="177"/>
      <c r="I31" s="177"/>
      <c r="J31" s="67"/>
      <c r="K31" s="79" t="str">
        <f t="shared" si="0"/>
        <v/>
      </c>
      <c r="L31" s="79" t="str">
        <f t="shared" si="1"/>
        <v/>
      </c>
      <c r="M31" s="79" t="str">
        <f t="shared" si="1"/>
        <v/>
      </c>
      <c r="N31" s="4"/>
      <c r="O31" s="190"/>
    </row>
    <row r="32" spans="1:15" ht="13.5" thickBot="1" x14ac:dyDescent="0.45">
      <c r="C32" s="8" t="s">
        <v>227</v>
      </c>
      <c r="D32" s="8"/>
      <c r="E32" s="178">
        <f>SUM(E27:E31)</f>
        <v>0</v>
      </c>
      <c r="F32" s="173"/>
      <c r="G32" s="178">
        <f>SUM(G27:G31)</f>
        <v>0</v>
      </c>
      <c r="H32" s="178">
        <f>SUM(H27:H31)</f>
        <v>0</v>
      </c>
      <c r="I32" s="178">
        <f>SUM(I27:I31)</f>
        <v>0</v>
      </c>
      <c r="J32" s="59"/>
      <c r="K32" s="79" t="str">
        <f t="shared" si="0"/>
        <v/>
      </c>
      <c r="L32" s="79" t="str">
        <f t="shared" si="1"/>
        <v/>
      </c>
      <c r="M32" s="79" t="str">
        <f t="shared" si="1"/>
        <v/>
      </c>
      <c r="N32" s="4"/>
      <c r="O32" s="190"/>
    </row>
    <row r="33" spans="1:15" x14ac:dyDescent="0.4">
      <c r="E33" s="173"/>
      <c r="F33" s="173"/>
      <c r="G33" s="173"/>
      <c r="H33" s="173"/>
      <c r="I33" s="173"/>
      <c r="J33" s="64"/>
      <c r="K33" s="79"/>
      <c r="L33" s="79"/>
      <c r="M33" s="79"/>
      <c r="N33" s="4"/>
      <c r="O33" s="86"/>
    </row>
    <row r="34" spans="1:15" x14ac:dyDescent="0.4">
      <c r="A34" s="8">
        <v>4</v>
      </c>
      <c r="B34" s="8" t="s">
        <v>228</v>
      </c>
      <c r="E34" s="180">
        <f>E7+E25+E32</f>
        <v>0</v>
      </c>
      <c r="F34" s="181"/>
      <c r="G34" s="180">
        <f t="shared" ref="G34:I34" si="4">G7+G25+G32</f>
        <v>0</v>
      </c>
      <c r="H34" s="180">
        <f t="shared" si="4"/>
        <v>0</v>
      </c>
      <c r="I34" s="180">
        <f t="shared" si="4"/>
        <v>0</v>
      </c>
      <c r="J34" s="64"/>
      <c r="K34" s="79"/>
      <c r="L34" s="79"/>
      <c r="M34" s="79"/>
      <c r="N34" s="4"/>
      <c r="O34" s="86"/>
    </row>
    <row r="35" spans="1:15" x14ac:dyDescent="0.4">
      <c r="E35" s="173"/>
      <c r="F35" s="173"/>
      <c r="G35" s="173"/>
      <c r="H35" s="173"/>
      <c r="I35" s="173"/>
      <c r="J35" s="64"/>
      <c r="K35" s="79"/>
      <c r="L35" s="79"/>
      <c r="M35" s="79"/>
      <c r="N35" s="4"/>
      <c r="O35" s="86"/>
    </row>
    <row r="36" spans="1:15" x14ac:dyDescent="0.4">
      <c r="C36" s="9" t="s">
        <v>79</v>
      </c>
      <c r="E36" s="163"/>
      <c r="F36" s="147"/>
      <c r="G36" s="163"/>
      <c r="H36" s="163"/>
      <c r="I36" s="163"/>
      <c r="J36" s="64"/>
      <c r="K36" s="79"/>
      <c r="L36" s="79"/>
      <c r="M36" s="79"/>
      <c r="N36" s="4"/>
      <c r="O36" s="86"/>
    </row>
    <row r="37" spans="1:15" ht="13.5" thickBot="1" x14ac:dyDescent="0.45">
      <c r="E37" s="173"/>
      <c r="F37" s="173"/>
      <c r="G37" s="173"/>
      <c r="H37" s="173"/>
      <c r="I37" s="173"/>
      <c r="J37" s="64"/>
      <c r="K37" s="79"/>
      <c r="L37" s="79"/>
      <c r="M37" s="79"/>
      <c r="N37" s="4"/>
      <c r="O37" s="86"/>
    </row>
    <row r="38" spans="1:15" ht="13.5" thickBot="1" x14ac:dyDescent="0.45">
      <c r="A38" s="8">
        <v>5</v>
      </c>
      <c r="B38" s="8" t="s">
        <v>229</v>
      </c>
      <c r="E38" s="182">
        <f>E7+E25+E32+E36</f>
        <v>0</v>
      </c>
      <c r="F38" s="183"/>
      <c r="G38" s="182">
        <f>G7+G25+G32+G36</f>
        <v>0</v>
      </c>
      <c r="H38" s="182">
        <f>H7+H25+H32+H36</f>
        <v>0</v>
      </c>
      <c r="I38" s="182">
        <f>I7+I25+I32+I36</f>
        <v>0</v>
      </c>
      <c r="J38" s="61"/>
      <c r="K38" s="79" t="str">
        <f>IF(E38=0,"",(G38-E38)/E38)</f>
        <v/>
      </c>
      <c r="L38" s="79" t="str">
        <f>IF(G38=0,"",(H38-G38)/G38)</f>
        <v/>
      </c>
      <c r="M38" s="79" t="str">
        <f>IF(H38=0,"",(I38-H38)/H38)</f>
        <v/>
      </c>
      <c r="N38" s="4"/>
      <c r="O38" s="190"/>
    </row>
    <row r="39" spans="1:15" x14ac:dyDescent="0.4">
      <c r="E39" s="173"/>
      <c r="F39" s="173"/>
      <c r="G39" s="173"/>
      <c r="H39" s="173"/>
      <c r="I39" s="173"/>
      <c r="J39" s="64"/>
      <c r="K39" s="79"/>
      <c r="L39" s="79"/>
      <c r="M39" s="79"/>
      <c r="N39" s="4"/>
      <c r="O39" s="86"/>
    </row>
    <row r="40" spans="1:15" x14ac:dyDescent="0.4">
      <c r="A40" s="8">
        <v>6</v>
      </c>
      <c r="B40" s="8" t="s">
        <v>230</v>
      </c>
      <c r="E40" s="173"/>
      <c r="F40" s="173"/>
      <c r="G40" s="173"/>
      <c r="H40" s="173"/>
      <c r="I40" s="173"/>
      <c r="J40" s="64"/>
      <c r="K40" s="79"/>
      <c r="L40" s="79"/>
      <c r="M40" s="79"/>
      <c r="N40" s="4"/>
      <c r="O40" s="86"/>
    </row>
    <row r="41" spans="1:15" x14ac:dyDescent="0.4">
      <c r="B41" s="11" t="s">
        <v>136</v>
      </c>
      <c r="C41" s="9" t="s">
        <v>231</v>
      </c>
      <c r="E41" s="163"/>
      <c r="F41" s="175"/>
      <c r="G41" s="163"/>
      <c r="H41" s="176"/>
      <c r="I41" s="176"/>
      <c r="J41" s="67"/>
      <c r="K41" s="79" t="str">
        <f t="shared" ref="K41:K52" si="5">IF(E41=0,"",(G41-E41)/E41)</f>
        <v/>
      </c>
      <c r="L41" s="79" t="str">
        <f t="shared" ref="L41:M52" si="6">IF(G41=0,"",(H41-G41)/G41)</f>
        <v/>
      </c>
      <c r="M41" s="79" t="str">
        <f t="shared" si="6"/>
        <v/>
      </c>
      <c r="N41" s="4"/>
      <c r="O41" s="190"/>
    </row>
    <row r="42" spans="1:15" x14ac:dyDescent="0.4">
      <c r="B42" s="11" t="s">
        <v>105</v>
      </c>
      <c r="C42" s="9" t="s">
        <v>232</v>
      </c>
      <c r="E42" s="163"/>
      <c r="F42" s="175"/>
      <c r="G42" s="163"/>
      <c r="H42" s="176"/>
      <c r="I42" s="176"/>
      <c r="J42" s="67"/>
      <c r="K42" s="79" t="str">
        <f t="shared" si="5"/>
        <v/>
      </c>
      <c r="L42" s="79" t="str">
        <f t="shared" si="6"/>
        <v/>
      </c>
      <c r="M42" s="79" t="str">
        <f t="shared" si="6"/>
        <v/>
      </c>
      <c r="N42" s="4"/>
      <c r="O42" s="190"/>
    </row>
    <row r="43" spans="1:15" x14ac:dyDescent="0.4">
      <c r="B43" s="11" t="s">
        <v>107</v>
      </c>
      <c r="C43" s="9" t="s">
        <v>233</v>
      </c>
      <c r="E43" s="163"/>
      <c r="F43" s="175"/>
      <c r="G43" s="163"/>
      <c r="H43" s="176"/>
      <c r="I43" s="176"/>
      <c r="J43" s="67"/>
      <c r="K43" s="79" t="str">
        <f t="shared" si="5"/>
        <v/>
      </c>
      <c r="L43" s="79" t="str">
        <f t="shared" si="6"/>
        <v/>
      </c>
      <c r="M43" s="79" t="str">
        <f t="shared" si="6"/>
        <v/>
      </c>
      <c r="N43" s="4"/>
      <c r="O43" s="190"/>
    </row>
    <row r="44" spans="1:15" x14ac:dyDescent="0.4">
      <c r="B44" s="11" t="s">
        <v>109</v>
      </c>
      <c r="C44" s="9" t="s">
        <v>234</v>
      </c>
      <c r="E44" s="163"/>
      <c r="F44" s="175"/>
      <c r="G44" s="163"/>
      <c r="H44" s="176"/>
      <c r="I44" s="176"/>
      <c r="J44" s="67"/>
      <c r="K44" s="79" t="str">
        <f t="shared" si="5"/>
        <v/>
      </c>
      <c r="L44" s="79" t="str">
        <f t="shared" si="6"/>
        <v/>
      </c>
      <c r="M44" s="79" t="str">
        <f t="shared" si="6"/>
        <v/>
      </c>
      <c r="N44" s="4"/>
      <c r="O44" s="190"/>
    </row>
    <row r="45" spans="1:15" x14ac:dyDescent="0.4">
      <c r="B45" s="11" t="s">
        <v>111</v>
      </c>
      <c r="C45" s="9" t="s">
        <v>235</v>
      </c>
      <c r="E45" s="163"/>
      <c r="F45" s="175"/>
      <c r="G45" s="163"/>
      <c r="H45" s="176"/>
      <c r="I45" s="176"/>
      <c r="J45" s="67"/>
      <c r="K45" s="79" t="str">
        <f t="shared" si="5"/>
        <v/>
      </c>
      <c r="L45" s="79" t="str">
        <f t="shared" si="6"/>
        <v/>
      </c>
      <c r="M45" s="79" t="str">
        <f t="shared" si="6"/>
        <v/>
      </c>
      <c r="N45" s="4"/>
      <c r="O45" s="190"/>
    </row>
    <row r="46" spans="1:15" x14ac:dyDescent="0.4">
      <c r="B46" s="11" t="s">
        <v>113</v>
      </c>
      <c r="C46" s="9" t="s">
        <v>62</v>
      </c>
      <c r="E46" s="163"/>
      <c r="F46" s="175"/>
      <c r="G46" s="163"/>
      <c r="H46" s="176"/>
      <c r="I46" s="176"/>
      <c r="J46" s="67"/>
      <c r="K46" s="79" t="str">
        <f t="shared" si="5"/>
        <v/>
      </c>
      <c r="L46" s="79" t="str">
        <f t="shared" si="6"/>
        <v/>
      </c>
      <c r="M46" s="79" t="str">
        <f t="shared" si="6"/>
        <v/>
      </c>
      <c r="N46" s="4"/>
      <c r="O46" s="190"/>
    </row>
    <row r="47" spans="1:15" x14ac:dyDescent="0.4">
      <c r="B47" s="11" t="s">
        <v>115</v>
      </c>
      <c r="C47" s="9" t="s">
        <v>236</v>
      </c>
      <c r="E47" s="163"/>
      <c r="F47" s="175"/>
      <c r="G47" s="163"/>
      <c r="H47" s="176"/>
      <c r="I47" s="176"/>
      <c r="J47" s="67"/>
      <c r="K47" s="79" t="str">
        <f t="shared" si="5"/>
        <v/>
      </c>
      <c r="L47" s="79" t="str">
        <f t="shared" si="6"/>
        <v/>
      </c>
      <c r="M47" s="79" t="str">
        <f t="shared" si="6"/>
        <v/>
      </c>
      <c r="N47" s="4"/>
      <c r="O47" s="190"/>
    </row>
    <row r="48" spans="1:15" x14ac:dyDescent="0.4">
      <c r="B48" s="11" t="s">
        <v>117</v>
      </c>
      <c r="C48" s="9" t="s">
        <v>237</v>
      </c>
      <c r="E48" s="163"/>
      <c r="F48" s="175"/>
      <c r="G48" s="163"/>
      <c r="H48" s="176"/>
      <c r="I48" s="176"/>
      <c r="J48" s="67"/>
      <c r="K48" s="79" t="str">
        <f t="shared" si="5"/>
        <v/>
      </c>
      <c r="L48" s="79" t="str">
        <f t="shared" si="6"/>
        <v/>
      </c>
      <c r="M48" s="79" t="str">
        <f t="shared" si="6"/>
        <v/>
      </c>
      <c r="N48" s="4"/>
      <c r="O48" s="190"/>
    </row>
    <row r="49" spans="1:15" x14ac:dyDescent="0.4">
      <c r="B49" s="11" t="s">
        <v>119</v>
      </c>
      <c r="C49" s="9" t="s">
        <v>238</v>
      </c>
      <c r="E49" s="163"/>
      <c r="F49" s="175"/>
      <c r="G49" s="163"/>
      <c r="H49" s="176"/>
      <c r="I49" s="176"/>
      <c r="J49" s="67"/>
      <c r="K49" s="79" t="str">
        <f t="shared" si="5"/>
        <v/>
      </c>
      <c r="L49" s="79" t="str">
        <f t="shared" si="6"/>
        <v/>
      </c>
      <c r="M49" s="79" t="str">
        <f t="shared" si="6"/>
        <v/>
      </c>
      <c r="N49" s="4"/>
      <c r="O49" s="190"/>
    </row>
    <row r="50" spans="1:15" x14ac:dyDescent="0.4">
      <c r="B50" s="11" t="s">
        <v>192</v>
      </c>
      <c r="C50" s="9" t="s">
        <v>239</v>
      </c>
      <c r="E50" s="184"/>
      <c r="F50" s="175"/>
      <c r="G50" s="184"/>
      <c r="H50" s="177"/>
      <c r="I50" s="177"/>
      <c r="J50" s="67"/>
      <c r="K50" s="79" t="str">
        <f t="shared" si="5"/>
        <v/>
      </c>
      <c r="L50" s="79" t="str">
        <f t="shared" si="6"/>
        <v/>
      </c>
      <c r="M50" s="79" t="str">
        <f t="shared" si="6"/>
        <v/>
      </c>
      <c r="N50" s="4"/>
      <c r="O50" s="190"/>
    </row>
    <row r="51" spans="1:15" ht="13.5" thickBot="1" x14ac:dyDescent="0.45">
      <c r="B51" s="11" t="s">
        <v>117</v>
      </c>
      <c r="C51" s="9" t="s">
        <v>120</v>
      </c>
      <c r="E51" s="184"/>
      <c r="F51" s="147"/>
      <c r="G51" s="184"/>
      <c r="H51" s="184"/>
      <c r="I51" s="184"/>
      <c r="J51" s="67"/>
      <c r="K51" s="79"/>
      <c r="L51" s="79"/>
      <c r="M51" s="79"/>
      <c r="N51" s="4"/>
      <c r="O51" s="190"/>
    </row>
    <row r="52" spans="1:15" ht="13.5" thickBot="1" x14ac:dyDescent="0.45">
      <c r="B52" s="8" t="s">
        <v>240</v>
      </c>
      <c r="E52" s="182">
        <f>SUM(E41:E51)</f>
        <v>0</v>
      </c>
      <c r="F52" s="183"/>
      <c r="G52" s="182">
        <f>SUM(G41:G51)</f>
        <v>0</v>
      </c>
      <c r="H52" s="182">
        <f t="shared" ref="H52:I52" si="7">SUM(H41:H51)</f>
        <v>0</v>
      </c>
      <c r="I52" s="182">
        <f t="shared" si="7"/>
        <v>0</v>
      </c>
      <c r="J52" s="59"/>
      <c r="K52" s="79" t="str">
        <f t="shared" si="5"/>
        <v/>
      </c>
      <c r="L52" s="79" t="str">
        <f t="shared" si="6"/>
        <v/>
      </c>
      <c r="M52" s="79" t="str">
        <f t="shared" si="6"/>
        <v/>
      </c>
      <c r="N52" s="4"/>
      <c r="O52" s="190"/>
    </row>
    <row r="53" spans="1:15" x14ac:dyDescent="0.4">
      <c r="E53" s="173"/>
      <c r="F53" s="173"/>
      <c r="G53" s="173"/>
      <c r="H53" s="173"/>
      <c r="I53" s="173"/>
      <c r="J53" s="64"/>
      <c r="K53" s="79"/>
      <c r="L53" s="79"/>
      <c r="M53" s="79"/>
      <c r="N53" s="4"/>
      <c r="O53" s="86"/>
    </row>
    <row r="54" spans="1:15" x14ac:dyDescent="0.4">
      <c r="A54" s="8">
        <v>6</v>
      </c>
      <c r="B54" s="8" t="s">
        <v>241</v>
      </c>
      <c r="E54" s="173"/>
      <c r="F54" s="173"/>
      <c r="G54" s="173"/>
      <c r="H54" s="173"/>
      <c r="I54" s="173"/>
      <c r="J54" s="64"/>
      <c r="K54" s="79"/>
      <c r="L54" s="79"/>
      <c r="M54" s="79"/>
      <c r="N54" s="4"/>
      <c r="O54" s="86"/>
    </row>
    <row r="55" spans="1:15" x14ac:dyDescent="0.4">
      <c r="B55" s="11" t="s">
        <v>136</v>
      </c>
      <c r="C55" s="9" t="s">
        <v>242</v>
      </c>
      <c r="E55" s="163"/>
      <c r="F55" s="175"/>
      <c r="G55" s="163"/>
      <c r="H55" s="176"/>
      <c r="I55" s="176"/>
      <c r="J55" s="67"/>
      <c r="K55" s="79" t="str">
        <f t="shared" ref="K55:K64" si="8">IF(E55=0,"",(G55-E55)/E55)</f>
        <v/>
      </c>
      <c r="L55" s="79" t="str">
        <f t="shared" ref="L55:M64" si="9">IF(G55=0,"",(H55-G55)/G55)</f>
        <v/>
      </c>
      <c r="M55" s="79" t="str">
        <f t="shared" si="9"/>
        <v/>
      </c>
      <c r="N55" s="4"/>
      <c r="O55" s="190"/>
    </row>
    <row r="56" spans="1:15" x14ac:dyDescent="0.4">
      <c r="B56" s="11" t="s">
        <v>105</v>
      </c>
      <c r="C56" s="9" t="s">
        <v>243</v>
      </c>
      <c r="E56" s="163"/>
      <c r="F56" s="175"/>
      <c r="G56" s="163"/>
      <c r="H56" s="176"/>
      <c r="I56" s="176"/>
      <c r="J56" s="67"/>
      <c r="K56" s="79" t="str">
        <f t="shared" si="8"/>
        <v/>
      </c>
      <c r="L56" s="79" t="str">
        <f t="shared" si="9"/>
        <v/>
      </c>
      <c r="M56" s="79" t="str">
        <f t="shared" si="9"/>
        <v/>
      </c>
      <c r="N56" s="4"/>
      <c r="O56" s="190"/>
    </row>
    <row r="57" spans="1:15" x14ac:dyDescent="0.4">
      <c r="B57" s="11" t="s">
        <v>107</v>
      </c>
      <c r="C57" s="9" t="s">
        <v>159</v>
      </c>
      <c r="E57" s="163"/>
      <c r="F57" s="175"/>
      <c r="G57" s="163"/>
      <c r="H57" s="176"/>
      <c r="I57" s="176"/>
      <c r="J57" s="67"/>
      <c r="K57" s="79" t="str">
        <f t="shared" si="8"/>
        <v/>
      </c>
      <c r="L57" s="79" t="str">
        <f t="shared" si="9"/>
        <v/>
      </c>
      <c r="M57" s="79" t="str">
        <f t="shared" si="9"/>
        <v/>
      </c>
      <c r="N57" s="4"/>
      <c r="O57" s="190"/>
    </row>
    <row r="58" spans="1:15" x14ac:dyDescent="0.4">
      <c r="B58" s="11" t="s">
        <v>109</v>
      </c>
      <c r="C58" s="9" t="s">
        <v>244</v>
      </c>
      <c r="E58" s="163"/>
      <c r="F58" s="175"/>
      <c r="G58" s="163"/>
      <c r="H58" s="176"/>
      <c r="I58" s="176"/>
      <c r="J58" s="67"/>
      <c r="K58" s="79" t="str">
        <f t="shared" si="8"/>
        <v/>
      </c>
      <c r="L58" s="79" t="str">
        <f t="shared" si="9"/>
        <v/>
      </c>
      <c r="M58" s="79" t="str">
        <f t="shared" si="9"/>
        <v/>
      </c>
      <c r="N58" s="4"/>
      <c r="O58" s="190"/>
    </row>
    <row r="59" spans="1:15" x14ac:dyDescent="0.4">
      <c r="B59" s="11" t="s">
        <v>111</v>
      </c>
      <c r="C59" s="9" t="s">
        <v>245</v>
      </c>
      <c r="E59" s="163"/>
      <c r="F59" s="175"/>
      <c r="G59" s="163"/>
      <c r="H59" s="176"/>
      <c r="I59" s="176"/>
      <c r="J59" s="67"/>
      <c r="K59" s="79" t="str">
        <f t="shared" si="8"/>
        <v/>
      </c>
      <c r="L59" s="79" t="str">
        <f t="shared" si="9"/>
        <v/>
      </c>
      <c r="M59" s="79" t="str">
        <f t="shared" si="9"/>
        <v/>
      </c>
      <c r="N59" s="4"/>
      <c r="O59" s="190"/>
    </row>
    <row r="60" spans="1:15" x14ac:dyDescent="0.4">
      <c r="B60" s="11" t="s">
        <v>113</v>
      </c>
      <c r="C60" s="9" t="s">
        <v>246</v>
      </c>
      <c r="E60" s="163"/>
      <c r="F60" s="175"/>
      <c r="G60" s="163"/>
      <c r="H60" s="176"/>
      <c r="I60" s="176"/>
      <c r="J60" s="67"/>
      <c r="K60" s="79" t="str">
        <f t="shared" si="8"/>
        <v/>
      </c>
      <c r="L60" s="79" t="str">
        <f t="shared" si="9"/>
        <v/>
      </c>
      <c r="M60" s="79" t="str">
        <f t="shared" si="9"/>
        <v/>
      </c>
      <c r="N60" s="4"/>
      <c r="O60" s="190"/>
    </row>
    <row r="61" spans="1:15" x14ac:dyDescent="0.4">
      <c r="B61" s="11" t="s">
        <v>115</v>
      </c>
      <c r="C61" s="9" t="s">
        <v>247</v>
      </c>
      <c r="E61" s="163"/>
      <c r="F61" s="175"/>
      <c r="G61" s="163"/>
      <c r="H61" s="176"/>
      <c r="I61" s="176"/>
      <c r="J61" s="67"/>
      <c r="K61" s="79" t="str">
        <f t="shared" si="8"/>
        <v/>
      </c>
      <c r="L61" s="79" t="str">
        <f t="shared" si="9"/>
        <v/>
      </c>
      <c r="M61" s="79" t="str">
        <f t="shared" si="9"/>
        <v/>
      </c>
      <c r="N61" s="4"/>
      <c r="O61" s="190"/>
    </row>
    <row r="62" spans="1:15" x14ac:dyDescent="0.4">
      <c r="B62" s="11" t="s">
        <v>117</v>
      </c>
      <c r="C62" s="9" t="s">
        <v>248</v>
      </c>
      <c r="E62" s="163"/>
      <c r="F62" s="175"/>
      <c r="G62" s="163"/>
      <c r="H62" s="163"/>
      <c r="I62" s="163"/>
      <c r="J62" s="67"/>
      <c r="K62" s="79"/>
      <c r="L62" s="79"/>
      <c r="M62" s="79"/>
      <c r="N62" s="4"/>
      <c r="O62" s="190"/>
    </row>
    <row r="63" spans="1:15" ht="13.5" thickBot="1" x14ac:dyDescent="0.45">
      <c r="B63" s="11" t="s">
        <v>119</v>
      </c>
      <c r="C63" s="9" t="s">
        <v>120</v>
      </c>
      <c r="E63" s="179"/>
      <c r="F63" s="175"/>
      <c r="G63" s="179"/>
      <c r="H63" s="179"/>
      <c r="I63" s="179"/>
      <c r="J63" s="67"/>
      <c r="K63" s="79"/>
      <c r="L63" s="79"/>
      <c r="M63" s="79"/>
      <c r="N63" s="4"/>
      <c r="O63" s="190"/>
    </row>
    <row r="64" spans="1:15" ht="13.5" thickBot="1" x14ac:dyDescent="0.45">
      <c r="B64" s="8" t="s">
        <v>249</v>
      </c>
      <c r="E64" s="182">
        <f>SUM(E55:E63)</f>
        <v>0</v>
      </c>
      <c r="F64" s="183"/>
      <c r="G64" s="182">
        <f>SUM(G55:G63)</f>
        <v>0</v>
      </c>
      <c r="H64" s="182">
        <f t="shared" ref="H64:I64" si="10">SUM(H55:H63)</f>
        <v>0</v>
      </c>
      <c r="I64" s="182">
        <f t="shared" si="10"/>
        <v>0</v>
      </c>
      <c r="J64" s="59"/>
      <c r="K64" s="79" t="str">
        <f t="shared" si="8"/>
        <v/>
      </c>
      <c r="L64" s="79" t="str">
        <f t="shared" si="9"/>
        <v/>
      </c>
      <c r="M64" s="79" t="str">
        <f t="shared" si="9"/>
        <v/>
      </c>
      <c r="N64" s="4"/>
      <c r="O64" s="190"/>
    </row>
    <row r="65" spans="1:15" ht="13.5" thickBot="1" x14ac:dyDescent="0.45">
      <c r="E65" s="173"/>
      <c r="F65" s="173"/>
      <c r="G65" s="173"/>
      <c r="H65" s="173"/>
      <c r="I65" s="173"/>
      <c r="J65" s="64"/>
      <c r="K65" s="79"/>
      <c r="L65" s="79"/>
      <c r="M65" s="79"/>
      <c r="N65" s="4"/>
      <c r="O65" s="86"/>
    </row>
    <row r="66" spans="1:15" ht="13.5" thickBot="1" x14ac:dyDescent="0.45">
      <c r="A66" s="8">
        <v>7</v>
      </c>
      <c r="B66" s="8" t="s">
        <v>250</v>
      </c>
      <c r="E66" s="182">
        <f>E38+E52+E64</f>
        <v>0</v>
      </c>
      <c r="F66" s="183"/>
      <c r="G66" s="182">
        <f>G38+G52+G64</f>
        <v>0</v>
      </c>
      <c r="H66" s="182">
        <f>H38+H52+H64</f>
        <v>0</v>
      </c>
      <c r="I66" s="182">
        <f>I38+I52+I64</f>
        <v>0</v>
      </c>
      <c r="J66" s="59"/>
      <c r="K66" s="79" t="str">
        <f>IF(E66=0,"",(G66-E66)/E66)</f>
        <v/>
      </c>
      <c r="L66" s="79" t="str">
        <f>IF(G66=0,"",(H66-G66)/G66)</f>
        <v/>
      </c>
      <c r="M66" s="79" t="str">
        <f>IF(H66=0,"",(I66-H66)/H66)</f>
        <v/>
      </c>
      <c r="N66" s="4"/>
      <c r="O66" s="190"/>
    </row>
    <row r="67" spans="1:15" x14ac:dyDescent="0.4">
      <c r="E67" s="173"/>
      <c r="F67" s="173"/>
      <c r="G67" s="173"/>
      <c r="H67" s="173"/>
      <c r="I67" s="173"/>
      <c r="J67" s="64"/>
      <c r="K67" s="79"/>
      <c r="L67" s="79"/>
      <c r="M67" s="79"/>
      <c r="N67" s="4"/>
      <c r="O67" s="86"/>
    </row>
    <row r="68" spans="1:15" x14ac:dyDescent="0.4">
      <c r="A68" s="8">
        <v>8</v>
      </c>
      <c r="B68" s="9" t="s">
        <v>251</v>
      </c>
      <c r="E68" s="163"/>
      <c r="F68" s="175"/>
      <c r="G68" s="146">
        <f>E70</f>
        <v>0</v>
      </c>
      <c r="H68" s="174">
        <f>G70</f>
        <v>0</v>
      </c>
      <c r="I68" s="174">
        <f>H70</f>
        <v>0</v>
      </c>
      <c r="J68" s="67"/>
      <c r="K68" s="79" t="str">
        <f>IF(D68=0,"",(F68-D68)/D68)</f>
        <v/>
      </c>
      <c r="L68" s="79" t="str">
        <f>IF(F68=0,"",(G68-F68)/F68)</f>
        <v/>
      </c>
      <c r="M68" s="79" t="str">
        <f>IF(G68=0,"",(H68-G68)/G68)</f>
        <v/>
      </c>
      <c r="N68" s="4"/>
      <c r="O68" s="190"/>
    </row>
    <row r="69" spans="1:15" x14ac:dyDescent="0.4">
      <c r="E69" s="185"/>
      <c r="F69" s="175"/>
      <c r="G69" s="185"/>
      <c r="H69" s="185"/>
      <c r="I69" s="185"/>
      <c r="J69" s="67"/>
      <c r="K69" s="79"/>
      <c r="L69" s="79"/>
      <c r="M69" s="79"/>
      <c r="N69" s="4"/>
      <c r="O69" s="190"/>
    </row>
    <row r="70" spans="1:15" x14ac:dyDescent="0.4">
      <c r="A70" s="8">
        <v>9</v>
      </c>
      <c r="B70" s="9" t="s">
        <v>252</v>
      </c>
      <c r="E70" s="146">
        <f>'Balance sheet'!E19</f>
        <v>0</v>
      </c>
      <c r="F70" s="173"/>
      <c r="G70" s="146">
        <f>'Balance sheet'!G19</f>
        <v>0</v>
      </c>
      <c r="H70" s="174">
        <f>'Balance sheet'!H19</f>
        <v>0</v>
      </c>
      <c r="I70" s="174">
        <f>'Balance sheet'!I19</f>
        <v>0</v>
      </c>
      <c r="J70" s="67"/>
      <c r="K70" s="79" t="str">
        <f>IF(D70=0,"",(F70-D70)/D70)</f>
        <v/>
      </c>
      <c r="L70" s="79" t="str">
        <f>IF(F70=0,"",(G70-F70)/F70)</f>
        <v/>
      </c>
      <c r="M70" s="79" t="str">
        <f>IF(G70=0,"",(H70-G70)/G70)</f>
        <v/>
      </c>
      <c r="N70" s="4"/>
      <c r="O70" s="190"/>
    </row>
    <row r="71" spans="1:15" x14ac:dyDescent="0.4">
      <c r="E71" s="173"/>
      <c r="F71" s="173"/>
      <c r="G71" s="173"/>
      <c r="H71" s="173"/>
      <c r="I71" s="173"/>
      <c r="J71" s="64"/>
      <c r="K71" s="64"/>
      <c r="L71" s="64"/>
      <c r="M71" s="64"/>
      <c r="O71" s="86"/>
    </row>
    <row r="72" spans="1:15" x14ac:dyDescent="0.4">
      <c r="C72" s="9" t="s">
        <v>253</v>
      </c>
      <c r="E72" s="173">
        <f>+E70-E68</f>
        <v>0</v>
      </c>
      <c r="F72" s="173"/>
      <c r="G72" s="173">
        <f>+G70-G68</f>
        <v>0</v>
      </c>
      <c r="H72" s="173">
        <f>+H70-H68</f>
        <v>0</v>
      </c>
      <c r="I72" s="173">
        <f>+I70-I68</f>
        <v>0</v>
      </c>
      <c r="J72" s="59"/>
      <c r="K72" s="64"/>
      <c r="L72" s="64"/>
      <c r="M72" s="64"/>
      <c r="O72" s="86"/>
    </row>
    <row r="73" spans="1:15" ht="110.45" customHeight="1" x14ac:dyDescent="0.4">
      <c r="E73" s="128" t="str">
        <f>IF(E66=E72,"","Decrease/increase in cash does not match the movement in cash and cash equivalents")</f>
        <v/>
      </c>
      <c r="F73" s="128"/>
      <c r="G73" s="128" t="str">
        <f t="shared" ref="G73:I73" si="11">IF(G66=G72,"","Decrease/increase in cash does not match the movement in cash and cash equivalents")</f>
        <v/>
      </c>
      <c r="H73" s="128" t="str">
        <f t="shared" si="11"/>
        <v/>
      </c>
      <c r="I73" s="128" t="str">
        <f t="shared" si="11"/>
        <v/>
      </c>
    </row>
  </sheetData>
  <sheetProtection sheet="1" objects="1" scenarios="1"/>
  <conditionalFormatting sqref="L7:N70">
    <cfRule type="expression" dxfId="1" priority="3" stopIfTrue="1">
      <formula>#REF!&gt;0</formula>
    </cfRule>
    <cfRule type="expression" dxfId="0" priority="4" stopIfTrue="1">
      <formula>"m7&gt;0"</formula>
    </cfRule>
  </conditionalFormatting>
  <pageMargins left="0.7" right="0.7" top="0.75" bottom="0.75" header="0.3" footer="0.3"/>
  <pageSetup paperSize="8"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Q65"/>
  <sheetViews>
    <sheetView workbookViewId="0">
      <selection activeCell="E25" sqref="E25"/>
    </sheetView>
  </sheetViews>
  <sheetFormatPr defaultColWidth="9.265625" defaultRowHeight="13.15" x14ac:dyDescent="0.4"/>
  <cols>
    <col min="1" max="1" width="5.73046875" style="1" customWidth="1"/>
    <col min="2" max="2" width="44.265625" style="73" customWidth="1"/>
    <col min="3" max="3" width="2.73046875" style="1" customWidth="1"/>
    <col min="4" max="4" width="63.73046875" style="1" bestFit="1" customWidth="1"/>
    <col min="5" max="5" width="9.59765625" style="1" customWidth="1"/>
    <col min="6" max="6" width="4.3984375" style="1" customWidth="1"/>
    <col min="7" max="9" width="9.59765625" style="1" customWidth="1"/>
    <col min="10" max="10" width="4.73046875" style="1" customWidth="1"/>
    <col min="11" max="13" width="9.59765625" style="1" customWidth="1"/>
    <col min="14" max="14" width="4.73046875" style="1" customWidth="1"/>
    <col min="15" max="15" width="75.73046875" style="1" customWidth="1"/>
    <col min="16" max="16384" width="9.265625" style="1"/>
  </cols>
  <sheetData>
    <row r="1" spans="1:17" x14ac:dyDescent="0.4">
      <c r="B1" s="2">
        <f>Declaration!C3</f>
        <v>0</v>
      </c>
    </row>
    <row r="2" spans="1:17" x14ac:dyDescent="0.4">
      <c r="B2" s="2"/>
      <c r="L2" s="6"/>
      <c r="M2" s="6"/>
      <c r="N2" s="6"/>
    </row>
    <row r="3" spans="1:17" ht="26.25" x14ac:dyDescent="0.4">
      <c r="B3" s="2" t="s">
        <v>254</v>
      </c>
      <c r="E3" s="42" t="str">
        <f>Income!E2</f>
        <v>Actual 
2024-25</v>
      </c>
      <c r="F3" s="22"/>
      <c r="G3" s="43" t="str">
        <f>Income!G2</f>
        <v>Forecast 
2025-26</v>
      </c>
      <c r="H3" s="44" t="str">
        <f>Income!H2</f>
        <v>Forecast 
2026-27</v>
      </c>
      <c r="I3" s="45" t="str">
        <f>Income!I2</f>
        <v>Forecast 
2027-28</v>
      </c>
      <c r="J3" s="22"/>
      <c r="K3" s="43" t="str">
        <f>Income!K2</f>
        <v>2024 - 25- 2025-26</v>
      </c>
      <c r="L3" s="44" t="str">
        <f>+SOCIE!J3</f>
        <v>2025-26 - 2026-27</v>
      </c>
      <c r="M3" s="45" t="str">
        <f>+SOCIE!K3</f>
        <v>2026-27 - 2027-28</v>
      </c>
      <c r="N3" s="22"/>
      <c r="O3" s="42" t="s">
        <v>163</v>
      </c>
      <c r="P3" s="22"/>
      <c r="Q3" s="22"/>
    </row>
    <row r="4" spans="1:17" x14ac:dyDescent="0.4">
      <c r="B4" s="92"/>
      <c r="E4" s="48" t="s">
        <v>39</v>
      </c>
      <c r="F4" s="49"/>
      <c r="G4" s="50" t="s">
        <v>39</v>
      </c>
      <c r="H4" s="51" t="s">
        <v>39</v>
      </c>
      <c r="I4" s="52" t="s">
        <v>39</v>
      </c>
      <c r="J4" s="49"/>
      <c r="K4" s="54" t="s">
        <v>56</v>
      </c>
      <c r="L4" s="55" t="s">
        <v>56</v>
      </c>
      <c r="M4" s="108" t="s">
        <v>56</v>
      </c>
      <c r="N4" s="95"/>
      <c r="O4" s="94"/>
      <c r="P4" s="95"/>
      <c r="Q4" s="95"/>
    </row>
    <row r="5" spans="1:17" x14ac:dyDescent="0.4">
      <c r="O5" s="126"/>
      <c r="P5" s="96"/>
      <c r="Q5" s="96"/>
    </row>
    <row r="6" spans="1:17" x14ac:dyDescent="0.4">
      <c r="A6" s="23">
        <v>1</v>
      </c>
      <c r="B6" s="77" t="s">
        <v>255</v>
      </c>
      <c r="C6" s="3" t="s">
        <v>136</v>
      </c>
      <c r="D6" s="3" t="s">
        <v>256</v>
      </c>
      <c r="E6" s="150"/>
      <c r="F6" s="161"/>
      <c r="G6" s="150"/>
      <c r="H6" s="150"/>
      <c r="I6" s="150"/>
      <c r="K6" s="4" t="str">
        <f t="shared" ref="K6:K13" si="0">IF(E6=0,"",(G6-E6)/E6)</f>
        <v/>
      </c>
      <c r="L6" s="4" t="str">
        <f t="shared" ref="L6:M13" si="1">IF(G6=0,"",(H6-G6)/G6)</f>
        <v/>
      </c>
      <c r="M6" s="4" t="str">
        <f t="shared" si="1"/>
        <v/>
      </c>
      <c r="N6" s="4"/>
      <c r="O6" s="126"/>
      <c r="P6" s="97"/>
      <c r="Q6" s="97"/>
    </row>
    <row r="7" spans="1:17" x14ac:dyDescent="0.4">
      <c r="A7" s="23"/>
      <c r="B7" s="77"/>
      <c r="C7" s="3" t="s">
        <v>105</v>
      </c>
      <c r="D7" s="68" t="s">
        <v>257</v>
      </c>
      <c r="E7" s="150"/>
      <c r="F7" s="161"/>
      <c r="G7" s="150"/>
      <c r="H7" s="150"/>
      <c r="I7" s="150"/>
      <c r="K7" s="4" t="str">
        <f t="shared" si="0"/>
        <v/>
      </c>
      <c r="L7" s="4" t="str">
        <f t="shared" si="1"/>
        <v/>
      </c>
      <c r="M7" s="4" t="str">
        <f t="shared" si="1"/>
        <v/>
      </c>
      <c r="N7" s="4"/>
      <c r="O7" s="126"/>
      <c r="P7" s="96"/>
      <c r="Q7" s="96"/>
    </row>
    <row r="8" spans="1:17" x14ac:dyDescent="0.4">
      <c r="A8" s="23"/>
      <c r="B8" s="77"/>
      <c r="C8" s="3" t="s">
        <v>107</v>
      </c>
      <c r="D8" s="3" t="s">
        <v>258</v>
      </c>
      <c r="E8" s="150"/>
      <c r="F8" s="161"/>
      <c r="G8" s="150"/>
      <c r="H8" s="150"/>
      <c r="I8" s="150"/>
      <c r="K8" s="4" t="str">
        <f t="shared" si="0"/>
        <v/>
      </c>
      <c r="L8" s="4" t="str">
        <f t="shared" si="1"/>
        <v/>
      </c>
      <c r="M8" s="4" t="str">
        <f t="shared" si="1"/>
        <v/>
      </c>
      <c r="N8" s="4"/>
      <c r="O8" s="126"/>
      <c r="P8" s="96"/>
      <c r="Q8" s="96"/>
    </row>
    <row r="9" spans="1:17" x14ac:dyDescent="0.4">
      <c r="A9" s="23"/>
      <c r="B9" s="77"/>
      <c r="C9" s="3" t="s">
        <v>109</v>
      </c>
      <c r="D9" s="3" t="s">
        <v>259</v>
      </c>
      <c r="E9" s="150"/>
      <c r="F9" s="161"/>
      <c r="G9" s="150"/>
      <c r="H9" s="150"/>
      <c r="I9" s="150"/>
      <c r="K9" s="4" t="str">
        <f t="shared" si="0"/>
        <v/>
      </c>
      <c r="L9" s="4" t="str">
        <f t="shared" si="1"/>
        <v/>
      </c>
      <c r="M9" s="4" t="str">
        <f t="shared" si="1"/>
        <v/>
      </c>
      <c r="N9" s="4"/>
      <c r="O9" s="126"/>
      <c r="P9" s="97"/>
      <c r="Q9" s="97"/>
    </row>
    <row r="10" spans="1:17" x14ac:dyDescent="0.4">
      <c r="A10" s="23"/>
      <c r="B10" s="92"/>
      <c r="C10" s="3" t="s">
        <v>111</v>
      </c>
      <c r="D10" s="3" t="s">
        <v>260</v>
      </c>
      <c r="E10" s="150"/>
      <c r="F10" s="144"/>
      <c r="G10" s="150"/>
      <c r="H10" s="150"/>
      <c r="I10" s="150"/>
      <c r="J10" s="6"/>
      <c r="K10" s="4" t="str">
        <f t="shared" si="0"/>
        <v/>
      </c>
      <c r="L10" s="1" t="str">
        <f t="shared" si="1"/>
        <v/>
      </c>
      <c r="M10" s="1" t="str">
        <f t="shared" si="1"/>
        <v/>
      </c>
      <c r="O10" s="126"/>
      <c r="P10" s="96"/>
      <c r="Q10" s="96"/>
    </row>
    <row r="11" spans="1:17" x14ac:dyDescent="0.4">
      <c r="A11" s="23"/>
      <c r="B11" s="92"/>
      <c r="C11" s="3" t="s">
        <v>113</v>
      </c>
      <c r="D11" s="3" t="s">
        <v>261</v>
      </c>
      <c r="E11" s="150"/>
      <c r="F11" s="142"/>
      <c r="G11" s="150"/>
      <c r="H11" s="150"/>
      <c r="I11" s="150"/>
      <c r="K11" s="4" t="str">
        <f t="shared" si="0"/>
        <v/>
      </c>
      <c r="L11" s="186" t="str">
        <f t="shared" si="1"/>
        <v/>
      </c>
      <c r="M11" s="186" t="str">
        <f t="shared" si="1"/>
        <v/>
      </c>
      <c r="N11" s="186"/>
      <c r="O11" s="126"/>
      <c r="P11" s="97"/>
      <c r="Q11" s="97"/>
    </row>
    <row r="12" spans="1:17" x14ac:dyDescent="0.4">
      <c r="A12" s="23"/>
      <c r="B12" s="92"/>
      <c r="C12" s="3" t="s">
        <v>115</v>
      </c>
      <c r="D12" s="3" t="s">
        <v>262</v>
      </c>
      <c r="E12" s="150"/>
      <c r="F12" s="161"/>
      <c r="G12" s="150"/>
      <c r="H12" s="150"/>
      <c r="I12" s="150"/>
      <c r="K12" s="4" t="str">
        <f t="shared" si="0"/>
        <v/>
      </c>
      <c r="L12" s="4" t="str">
        <f t="shared" si="1"/>
        <v/>
      </c>
      <c r="M12" s="4" t="str">
        <f t="shared" si="1"/>
        <v/>
      </c>
      <c r="N12" s="4"/>
      <c r="O12" s="126"/>
      <c r="P12" s="96"/>
      <c r="Q12" s="96"/>
    </row>
    <row r="13" spans="1:17" x14ac:dyDescent="0.4">
      <c r="A13" s="23"/>
      <c r="B13" s="77"/>
      <c r="C13" s="3" t="s">
        <v>117</v>
      </c>
      <c r="D13" s="3" t="s">
        <v>263</v>
      </c>
      <c r="E13" s="150"/>
      <c r="F13" s="142"/>
      <c r="G13" s="150"/>
      <c r="H13" s="150"/>
      <c r="I13" s="150"/>
      <c r="K13" s="4" t="str">
        <f t="shared" si="0"/>
        <v/>
      </c>
      <c r="L13" s="1" t="str">
        <f t="shared" si="1"/>
        <v/>
      </c>
      <c r="M13" s="1" t="str">
        <f t="shared" si="1"/>
        <v/>
      </c>
      <c r="O13" s="126"/>
      <c r="P13" s="96"/>
      <c r="Q13" s="96"/>
    </row>
    <row r="14" spans="1:17" x14ac:dyDescent="0.4">
      <c r="A14" s="23"/>
      <c r="B14" s="92" t="s">
        <v>264</v>
      </c>
      <c r="C14" s="3"/>
      <c r="D14" s="3"/>
      <c r="E14" s="144">
        <f>SUM(E6:E13)</f>
        <v>0</v>
      </c>
      <c r="F14" s="144"/>
      <c r="G14" s="144">
        <f>SUM(G6:G13)</f>
        <v>0</v>
      </c>
      <c r="H14" s="144">
        <f>SUM(H6:H13)</f>
        <v>0</v>
      </c>
      <c r="I14" s="144">
        <f>SUM(I6:I13)</f>
        <v>0</v>
      </c>
      <c r="O14" s="126"/>
      <c r="P14" s="96"/>
      <c r="Q14" s="96"/>
    </row>
    <row r="15" spans="1:17" x14ac:dyDescent="0.4">
      <c r="A15" s="23"/>
      <c r="B15" s="77"/>
      <c r="C15" s="3"/>
      <c r="D15" s="3"/>
      <c r="E15" s="142"/>
      <c r="F15" s="142"/>
      <c r="G15" s="142"/>
      <c r="H15" s="142"/>
      <c r="I15" s="142"/>
      <c r="O15" s="126"/>
      <c r="P15" s="96"/>
      <c r="Q15" s="96"/>
    </row>
    <row r="16" spans="1:17" x14ac:dyDescent="0.4">
      <c r="A16" s="23">
        <v>2</v>
      </c>
      <c r="B16" s="211" t="s">
        <v>265</v>
      </c>
      <c r="C16" s="68" t="s">
        <v>136</v>
      </c>
      <c r="D16" s="68" t="s">
        <v>266</v>
      </c>
      <c r="E16" s="150"/>
      <c r="F16" s="161"/>
      <c r="G16" s="150"/>
      <c r="H16" s="150"/>
      <c r="I16" s="150"/>
      <c r="K16" s="4" t="str">
        <f>IF(E16=0,"",(G16-E16)/E16)</f>
        <v/>
      </c>
      <c r="L16" s="4" t="str">
        <f t="shared" ref="L16:M19" si="2">IF(G16=0,"",(H16-G16)/G16)</f>
        <v/>
      </c>
      <c r="M16" s="4" t="str">
        <f t="shared" si="2"/>
        <v/>
      </c>
      <c r="N16" s="4"/>
      <c r="O16" s="126"/>
      <c r="P16" s="96"/>
      <c r="Q16" s="96"/>
    </row>
    <row r="17" spans="1:17" x14ac:dyDescent="0.4">
      <c r="A17" s="23"/>
      <c r="B17" s="211"/>
      <c r="C17" s="3" t="s">
        <v>105</v>
      </c>
      <c r="D17" s="68" t="s">
        <v>267</v>
      </c>
      <c r="E17" s="150"/>
      <c r="F17" s="161"/>
      <c r="G17" s="150"/>
      <c r="H17" s="150"/>
      <c r="I17" s="150"/>
      <c r="K17" s="4" t="str">
        <f>IF(E17=0,"",(G17-E17)/E17)</f>
        <v/>
      </c>
      <c r="L17" s="4" t="str">
        <f t="shared" si="2"/>
        <v/>
      </c>
      <c r="M17" s="4" t="str">
        <f t="shared" si="2"/>
        <v/>
      </c>
      <c r="N17" s="4"/>
      <c r="O17" s="126"/>
      <c r="P17" s="97"/>
      <c r="Q17" s="97"/>
    </row>
    <row r="18" spans="1:17" x14ac:dyDescent="0.4">
      <c r="A18" s="3"/>
      <c r="B18" s="77"/>
      <c r="C18" s="3" t="s">
        <v>107</v>
      </c>
      <c r="D18" s="3" t="s">
        <v>261</v>
      </c>
      <c r="E18" s="150"/>
      <c r="F18" s="161"/>
      <c r="G18" s="150"/>
      <c r="H18" s="150"/>
      <c r="I18" s="150"/>
      <c r="K18" s="4" t="str">
        <f>IF(E18=0,"",(G18-E18)/E18)</f>
        <v/>
      </c>
      <c r="L18" s="4" t="str">
        <f t="shared" si="2"/>
        <v/>
      </c>
      <c r="M18" s="4" t="str">
        <f t="shared" si="2"/>
        <v/>
      </c>
      <c r="N18" s="4"/>
      <c r="O18" s="126"/>
      <c r="P18" s="96"/>
      <c r="Q18" s="96"/>
    </row>
    <row r="19" spans="1:17" x14ac:dyDescent="0.4">
      <c r="A19" s="23"/>
      <c r="B19" s="77"/>
      <c r="C19" s="3" t="s">
        <v>109</v>
      </c>
      <c r="D19" s="3" t="s">
        <v>268</v>
      </c>
      <c r="E19" s="150"/>
      <c r="F19" s="161"/>
      <c r="G19" s="150"/>
      <c r="H19" s="150"/>
      <c r="I19" s="150"/>
      <c r="K19" s="4" t="str">
        <f>IF(E19=0,"",(G19-E19)/E19)</f>
        <v/>
      </c>
      <c r="L19" s="4" t="str">
        <f t="shared" si="2"/>
        <v/>
      </c>
      <c r="M19" s="4" t="str">
        <f t="shared" si="2"/>
        <v/>
      </c>
      <c r="N19" s="4"/>
      <c r="O19" s="126"/>
      <c r="P19" s="97"/>
      <c r="Q19" s="97"/>
    </row>
    <row r="20" spans="1:17" x14ac:dyDescent="0.4">
      <c r="A20" s="23"/>
      <c r="B20" s="77"/>
      <c r="C20" s="3" t="s">
        <v>111</v>
      </c>
      <c r="D20" s="3" t="s">
        <v>269</v>
      </c>
      <c r="E20" s="150"/>
      <c r="F20" s="161"/>
      <c r="G20" s="150"/>
      <c r="H20" s="150"/>
      <c r="I20" s="150"/>
      <c r="K20" s="4"/>
      <c r="L20" s="4"/>
      <c r="M20" s="4"/>
      <c r="N20" s="4"/>
      <c r="O20" s="126"/>
      <c r="P20" s="96"/>
      <c r="Q20" s="96"/>
    </row>
    <row r="21" spans="1:17" x14ac:dyDescent="0.4">
      <c r="A21" s="3"/>
      <c r="B21" s="92" t="s">
        <v>270</v>
      </c>
      <c r="C21" s="3"/>
      <c r="D21" s="3"/>
      <c r="E21" s="144">
        <f>SUM(E16:E20)</f>
        <v>0</v>
      </c>
      <c r="F21" s="144"/>
      <c r="G21" s="144">
        <f>SUM(G16:G20)</f>
        <v>0</v>
      </c>
      <c r="H21" s="144">
        <f>SUM(H16:H20)</f>
        <v>0</v>
      </c>
      <c r="I21" s="144">
        <f>SUM(I16:I20)</f>
        <v>0</v>
      </c>
      <c r="J21" s="6"/>
      <c r="K21" s="6"/>
      <c r="L21" s="6"/>
      <c r="M21" s="6"/>
      <c r="N21" s="6"/>
      <c r="O21" s="126"/>
      <c r="P21" s="96"/>
      <c r="Q21" s="96"/>
    </row>
    <row r="22" spans="1:17" x14ac:dyDescent="0.4">
      <c r="A22" s="23"/>
      <c r="B22" s="77"/>
      <c r="C22" s="3"/>
      <c r="D22" s="3"/>
      <c r="E22" s="142"/>
      <c r="F22" s="142"/>
      <c r="G22" s="142"/>
      <c r="H22" s="142"/>
      <c r="I22" s="142"/>
      <c r="O22" s="126"/>
      <c r="P22" s="96"/>
      <c r="Q22" s="96"/>
    </row>
    <row r="23" spans="1:17" x14ac:dyDescent="0.4">
      <c r="A23" s="23">
        <v>3</v>
      </c>
      <c r="B23" s="348" t="s">
        <v>271</v>
      </c>
      <c r="C23" s="3" t="s">
        <v>136</v>
      </c>
      <c r="D23" s="3" t="s">
        <v>272</v>
      </c>
      <c r="E23" s="150"/>
      <c r="F23" s="161"/>
      <c r="G23" s="150"/>
      <c r="H23" s="150"/>
      <c r="I23" s="150"/>
      <c r="K23" s="4" t="str">
        <f t="shared" ref="K23:K31" si="3">IF(E23=0,"",(G23-E23)/E23)</f>
        <v/>
      </c>
      <c r="L23" s="4" t="str">
        <f t="shared" ref="L23:M31" si="4">IF(G23=0,"",(H23-G23)/G23)</f>
        <v/>
      </c>
      <c r="M23" s="4" t="str">
        <f t="shared" si="4"/>
        <v/>
      </c>
      <c r="N23" s="4"/>
      <c r="O23" s="126"/>
      <c r="P23" s="96"/>
      <c r="Q23" s="96"/>
    </row>
    <row r="24" spans="1:17" x14ac:dyDescent="0.4">
      <c r="A24" s="23"/>
      <c r="B24" s="348"/>
      <c r="C24" s="3" t="s">
        <v>105</v>
      </c>
      <c r="D24" s="3" t="s">
        <v>273</v>
      </c>
      <c r="E24" s="150"/>
      <c r="F24" s="161"/>
      <c r="G24" s="150"/>
      <c r="H24" s="150"/>
      <c r="I24" s="150"/>
      <c r="K24" s="4" t="str">
        <f t="shared" si="3"/>
        <v/>
      </c>
      <c r="L24" s="4" t="str">
        <f t="shared" si="4"/>
        <v/>
      </c>
      <c r="M24" s="4" t="str">
        <f t="shared" si="4"/>
        <v/>
      </c>
      <c r="N24" s="4"/>
      <c r="O24" s="126"/>
      <c r="P24" s="24"/>
      <c r="Q24" s="24"/>
    </row>
    <row r="25" spans="1:17" x14ac:dyDescent="0.4">
      <c r="A25" s="23"/>
      <c r="B25" s="349"/>
      <c r="C25" s="68" t="s">
        <v>107</v>
      </c>
      <c r="D25" s="3" t="s">
        <v>274</v>
      </c>
      <c r="E25" s="150"/>
      <c r="F25" s="161"/>
      <c r="G25" s="150"/>
      <c r="H25" s="150"/>
      <c r="I25" s="150"/>
      <c r="K25" s="4" t="str">
        <f t="shared" si="3"/>
        <v/>
      </c>
      <c r="L25" s="4" t="str">
        <f t="shared" si="4"/>
        <v/>
      </c>
      <c r="M25" s="4" t="str">
        <f t="shared" si="4"/>
        <v/>
      </c>
      <c r="N25" s="4"/>
      <c r="O25" s="126"/>
      <c r="P25" s="96"/>
      <c r="Q25" s="96"/>
    </row>
    <row r="26" spans="1:17" x14ac:dyDescent="0.4">
      <c r="A26" s="23"/>
      <c r="B26" s="212"/>
      <c r="C26" s="3" t="s">
        <v>109</v>
      </c>
      <c r="D26" s="3" t="s">
        <v>275</v>
      </c>
      <c r="E26" s="150"/>
      <c r="F26" s="161"/>
      <c r="G26" s="150"/>
      <c r="H26" s="150"/>
      <c r="I26" s="150"/>
      <c r="K26" s="4" t="str">
        <f t="shared" si="3"/>
        <v/>
      </c>
      <c r="L26" s="4" t="str">
        <f t="shared" si="4"/>
        <v/>
      </c>
      <c r="M26" s="4" t="str">
        <f t="shared" si="4"/>
        <v/>
      </c>
      <c r="N26" s="4"/>
      <c r="O26" s="126"/>
      <c r="P26" s="96"/>
      <c r="Q26" s="96"/>
    </row>
    <row r="27" spans="1:17" ht="26.25" x14ac:dyDescent="0.4">
      <c r="A27" s="23"/>
      <c r="B27" s="212"/>
      <c r="C27" s="3" t="s">
        <v>111</v>
      </c>
      <c r="D27" s="68" t="s">
        <v>276</v>
      </c>
      <c r="E27" s="150"/>
      <c r="F27" s="161"/>
      <c r="G27" s="150"/>
      <c r="H27" s="150"/>
      <c r="I27" s="150"/>
      <c r="K27" s="4" t="str">
        <f t="shared" si="3"/>
        <v/>
      </c>
      <c r="L27" s="4" t="str">
        <f t="shared" si="4"/>
        <v/>
      </c>
      <c r="M27" s="4" t="str">
        <f t="shared" si="4"/>
        <v/>
      </c>
      <c r="N27" s="4"/>
      <c r="O27" s="126"/>
      <c r="P27" s="96"/>
      <c r="Q27" s="96"/>
    </row>
    <row r="28" spans="1:17" x14ac:dyDescent="0.4">
      <c r="A28" s="23"/>
      <c r="B28" s="77"/>
      <c r="C28" s="3" t="s">
        <v>113</v>
      </c>
      <c r="D28" s="3" t="s">
        <v>277</v>
      </c>
      <c r="E28" s="150"/>
      <c r="F28" s="161"/>
      <c r="G28" s="150"/>
      <c r="H28" s="150"/>
      <c r="I28" s="150"/>
      <c r="K28" s="4" t="str">
        <f t="shared" si="3"/>
        <v/>
      </c>
      <c r="L28" s="4" t="str">
        <f t="shared" si="4"/>
        <v/>
      </c>
      <c r="M28" s="4" t="str">
        <f t="shared" si="4"/>
        <v/>
      </c>
      <c r="N28" s="4"/>
      <c r="O28" s="126"/>
      <c r="P28" s="96"/>
      <c r="Q28" s="96"/>
    </row>
    <row r="29" spans="1:17" x14ac:dyDescent="0.4">
      <c r="A29" s="23"/>
      <c r="B29" s="77"/>
      <c r="C29" s="3" t="s">
        <v>115</v>
      </c>
      <c r="D29" s="68" t="s">
        <v>278</v>
      </c>
      <c r="E29" s="150"/>
      <c r="F29" s="161"/>
      <c r="G29" s="150"/>
      <c r="H29" s="150"/>
      <c r="I29" s="150"/>
      <c r="K29" s="4" t="str">
        <f t="shared" si="3"/>
        <v/>
      </c>
      <c r="L29" s="4" t="str">
        <f t="shared" si="4"/>
        <v/>
      </c>
      <c r="M29" s="4" t="str">
        <f t="shared" si="4"/>
        <v/>
      </c>
      <c r="N29" s="4"/>
      <c r="O29" s="126"/>
      <c r="P29" s="96"/>
      <c r="Q29" s="96"/>
    </row>
    <row r="30" spans="1:17" x14ac:dyDescent="0.4">
      <c r="A30" s="23"/>
      <c r="B30" s="77"/>
      <c r="C30" s="3" t="s">
        <v>117</v>
      </c>
      <c r="D30" s="3" t="s">
        <v>279</v>
      </c>
      <c r="E30" s="150"/>
      <c r="F30" s="161"/>
      <c r="G30" s="150"/>
      <c r="H30" s="150"/>
      <c r="I30" s="150"/>
      <c r="K30" s="4" t="str">
        <f t="shared" si="3"/>
        <v/>
      </c>
      <c r="L30" s="4" t="str">
        <f t="shared" si="4"/>
        <v/>
      </c>
      <c r="M30" s="4" t="str">
        <f t="shared" si="4"/>
        <v/>
      </c>
      <c r="N30" s="4"/>
      <c r="O30" s="126"/>
      <c r="P30" s="96"/>
      <c r="Q30" s="96"/>
    </row>
    <row r="31" spans="1:17" x14ac:dyDescent="0.4">
      <c r="A31" s="23"/>
      <c r="B31" s="77"/>
      <c r="C31" s="3" t="s">
        <v>119</v>
      </c>
      <c r="D31" s="3" t="s">
        <v>280</v>
      </c>
      <c r="E31" s="150"/>
      <c r="F31" s="161"/>
      <c r="G31" s="150"/>
      <c r="H31" s="150"/>
      <c r="I31" s="150"/>
      <c r="K31" s="4" t="str">
        <f t="shared" si="3"/>
        <v/>
      </c>
      <c r="L31" s="4" t="str">
        <f t="shared" si="4"/>
        <v/>
      </c>
      <c r="M31" s="4" t="str">
        <f t="shared" si="4"/>
        <v/>
      </c>
      <c r="N31" s="4"/>
      <c r="O31" s="126"/>
      <c r="P31" s="97"/>
      <c r="Q31" s="97"/>
    </row>
    <row r="32" spans="1:17" x14ac:dyDescent="0.4">
      <c r="A32" s="23"/>
      <c r="B32" s="77"/>
      <c r="C32" s="1" t="s">
        <v>192</v>
      </c>
      <c r="D32" s="3" t="s">
        <v>281</v>
      </c>
      <c r="E32" s="150"/>
      <c r="F32" s="161"/>
      <c r="G32" s="150"/>
      <c r="H32" s="150"/>
      <c r="I32" s="150"/>
      <c r="K32" s="4"/>
      <c r="L32" s="4"/>
      <c r="M32" s="4"/>
      <c r="N32" s="4"/>
      <c r="O32" s="126"/>
      <c r="P32" s="97"/>
      <c r="Q32" s="97"/>
    </row>
    <row r="33" spans="1:17" x14ac:dyDescent="0.4">
      <c r="A33" s="23"/>
      <c r="B33" s="77"/>
      <c r="C33" s="1" t="s">
        <v>212</v>
      </c>
      <c r="D33" s="3" t="s">
        <v>282</v>
      </c>
      <c r="E33" s="150"/>
      <c r="F33" s="161"/>
      <c r="G33" s="150"/>
      <c r="H33" s="150"/>
      <c r="I33" s="150"/>
      <c r="K33" s="4" t="str">
        <f>IF(E33=0,"",(G33-E33)/E33)</f>
        <v/>
      </c>
      <c r="L33" s="4" t="str">
        <f>IF(G33=0,"",(H33-G33)/G33)</f>
        <v/>
      </c>
      <c r="M33" s="4" t="str">
        <f>IF(H33=0,"",(I33-H33)/H33)</f>
        <v/>
      </c>
      <c r="N33" s="4"/>
      <c r="O33" s="126"/>
      <c r="P33" s="96"/>
      <c r="Q33" s="96"/>
    </row>
    <row r="34" spans="1:17" x14ac:dyDescent="0.4">
      <c r="A34" s="23"/>
      <c r="B34" s="92" t="s">
        <v>283</v>
      </c>
      <c r="C34" s="23"/>
      <c r="D34" s="23"/>
      <c r="E34" s="144">
        <f>SUM(E23:E33)</f>
        <v>0</v>
      </c>
      <c r="F34" s="144"/>
      <c r="G34" s="144">
        <f>SUM(G23:G33)</f>
        <v>0</v>
      </c>
      <c r="H34" s="144">
        <f>SUM(H23:H33)</f>
        <v>0</v>
      </c>
      <c r="I34" s="144">
        <f>SUM(I23:I33)</f>
        <v>0</v>
      </c>
      <c r="J34" s="6"/>
      <c r="K34" s="4" t="str">
        <f>IF(E34=0,"",(G34-E34)/E34)</f>
        <v/>
      </c>
      <c r="L34" s="4" t="str">
        <f>IF(G34=0,"",(H34-G34)/G34)</f>
        <v/>
      </c>
      <c r="M34" s="4" t="str">
        <f>IF(H34=0,"",(I34-H34)/H34)</f>
        <v/>
      </c>
      <c r="N34" s="6"/>
      <c r="O34" s="126"/>
      <c r="P34" s="96"/>
      <c r="Q34" s="96"/>
    </row>
    <row r="35" spans="1:17" x14ac:dyDescent="0.4">
      <c r="A35" s="23"/>
      <c r="B35" s="92"/>
      <c r="C35" s="23"/>
      <c r="D35" s="23"/>
      <c r="E35" s="144"/>
      <c r="F35" s="144"/>
      <c r="G35" s="144"/>
      <c r="H35" s="144"/>
      <c r="I35" s="144"/>
      <c r="J35" s="6"/>
      <c r="K35" s="4"/>
      <c r="L35" s="4"/>
      <c r="M35" s="4"/>
      <c r="N35" s="6"/>
      <c r="O35" s="126"/>
      <c r="P35" s="96"/>
      <c r="Q35" s="96"/>
    </row>
    <row r="36" spans="1:17" x14ac:dyDescent="0.4">
      <c r="A36" s="23"/>
      <c r="B36" s="92" t="s">
        <v>284</v>
      </c>
      <c r="C36" s="23"/>
      <c r="D36" s="23"/>
      <c r="E36" s="150">
        <v>0</v>
      </c>
      <c r="F36" s="161"/>
      <c r="G36" s="150">
        <v>0</v>
      </c>
      <c r="H36" s="150">
        <v>0</v>
      </c>
      <c r="I36" s="150">
        <v>0</v>
      </c>
      <c r="J36" s="6"/>
      <c r="K36" s="4" t="str">
        <f>IF(E36=0,"",(G36-E36)/E36)</f>
        <v/>
      </c>
      <c r="L36" s="4" t="str">
        <f>IF(G36=0,"",(H36-G36)/G36)</f>
        <v/>
      </c>
      <c r="M36" s="4" t="str">
        <f>IF(H36=0,"",(I36-H36)/H36)</f>
        <v/>
      </c>
      <c r="N36" s="6"/>
      <c r="O36" s="126"/>
      <c r="P36" s="96"/>
      <c r="Q36" s="96"/>
    </row>
    <row r="37" spans="1:17" x14ac:dyDescent="0.4">
      <c r="A37" s="23"/>
      <c r="B37" s="77"/>
      <c r="C37" s="3"/>
      <c r="D37" s="3"/>
      <c r="E37" s="142"/>
      <c r="F37" s="142"/>
      <c r="G37" s="142"/>
      <c r="H37" s="142"/>
      <c r="I37" s="142"/>
      <c r="K37" s="4"/>
      <c r="L37" s="4"/>
      <c r="M37" s="4"/>
      <c r="O37" s="126"/>
      <c r="P37" s="96"/>
      <c r="Q37" s="96"/>
    </row>
    <row r="38" spans="1:17" x14ac:dyDescent="0.4">
      <c r="A38" s="23"/>
      <c r="B38" s="92" t="s">
        <v>285</v>
      </c>
      <c r="C38" s="3"/>
      <c r="D38" s="3"/>
      <c r="E38" s="144">
        <f>E21-E34+E36</f>
        <v>0</v>
      </c>
      <c r="F38" s="144"/>
      <c r="G38" s="144">
        <f>G21-G34+G36</f>
        <v>0</v>
      </c>
      <c r="H38" s="144">
        <f>H21-H34+H36</f>
        <v>0</v>
      </c>
      <c r="I38" s="144">
        <f>I21-I34+I36</f>
        <v>0</v>
      </c>
      <c r="K38" s="4" t="str">
        <f>IF(E38=0,"",(G38-E38)/E38)</f>
        <v/>
      </c>
      <c r="L38" s="4" t="str">
        <f>IF(G38=0,"",(H38-G38)/G38)</f>
        <v/>
      </c>
      <c r="M38" s="4" t="str">
        <f>IF(H38=0,"",(I38-H38)/H38)</f>
        <v/>
      </c>
      <c r="O38" s="126"/>
      <c r="P38" s="96"/>
      <c r="Q38" s="96"/>
    </row>
    <row r="39" spans="1:17" ht="13.5" thickBot="1" x14ac:dyDescent="0.45">
      <c r="A39" s="3"/>
      <c r="B39" s="92" t="s">
        <v>286</v>
      </c>
      <c r="C39" s="3"/>
      <c r="D39" s="3"/>
      <c r="E39" s="213">
        <f>E14+E21-E34+E36</f>
        <v>0</v>
      </c>
      <c r="F39" s="215"/>
      <c r="G39" s="213">
        <f>G14+G21-G34+G36</f>
        <v>0</v>
      </c>
      <c r="H39" s="213">
        <f>H14+H21-H34+H36</f>
        <v>0</v>
      </c>
      <c r="I39" s="213">
        <f>I14+I21-I34+I36</f>
        <v>0</v>
      </c>
      <c r="J39" s="6"/>
      <c r="K39" s="4" t="str">
        <f>IF(E39=0,"",(G39-E39)/E39)</f>
        <v/>
      </c>
      <c r="L39" s="4" t="str">
        <f>IF(G39=0,"",(H39-G39)/G39)</f>
        <v/>
      </c>
      <c r="M39" s="4" t="str">
        <f>IF(H39=0,"",(I39-H39)/H39)</f>
        <v/>
      </c>
      <c r="N39" s="6"/>
      <c r="O39" s="126"/>
      <c r="P39" s="96"/>
      <c r="Q39" s="96"/>
    </row>
    <row r="40" spans="1:17" ht="13.5" thickTop="1" x14ac:dyDescent="0.4">
      <c r="E40" s="142"/>
      <c r="F40" s="142"/>
      <c r="G40" s="142"/>
      <c r="H40" s="142"/>
      <c r="I40" s="142"/>
      <c r="O40" s="127"/>
    </row>
    <row r="41" spans="1:17" x14ac:dyDescent="0.4">
      <c r="A41" s="23">
        <v>4</v>
      </c>
      <c r="B41" s="348" t="s">
        <v>287</v>
      </c>
      <c r="C41" s="3" t="s">
        <v>136</v>
      </c>
      <c r="D41" s="3" t="s">
        <v>273</v>
      </c>
      <c r="E41" s="150"/>
      <c r="F41" s="161"/>
      <c r="G41" s="150"/>
      <c r="H41" s="150"/>
      <c r="I41" s="150"/>
      <c r="K41" s="4" t="str">
        <f t="shared" ref="K41:K46" si="5">IF(E41=0,"",(G41-E41)/E41)</f>
        <v/>
      </c>
      <c r="L41" s="4" t="str">
        <f t="shared" ref="L41:M46" si="6">IF(G41=0,"",(H41-G41)/G41)</f>
        <v/>
      </c>
      <c r="M41" s="4" t="str">
        <f t="shared" si="6"/>
        <v/>
      </c>
      <c r="N41" s="4"/>
      <c r="O41" s="126"/>
      <c r="P41" s="97"/>
      <c r="Q41" s="97"/>
    </row>
    <row r="42" spans="1:17" x14ac:dyDescent="0.4">
      <c r="A42" s="3"/>
      <c r="B42" s="349"/>
      <c r="C42" s="3" t="s">
        <v>105</v>
      </c>
      <c r="D42" s="3" t="s">
        <v>288</v>
      </c>
      <c r="E42" s="150"/>
      <c r="F42" s="161"/>
      <c r="G42" s="150"/>
      <c r="H42" s="150"/>
      <c r="I42" s="150"/>
      <c r="K42" s="4" t="str">
        <f t="shared" si="5"/>
        <v/>
      </c>
      <c r="L42" s="4" t="str">
        <f t="shared" si="6"/>
        <v/>
      </c>
      <c r="M42" s="4" t="str">
        <f t="shared" si="6"/>
        <v/>
      </c>
      <c r="N42" s="4"/>
      <c r="O42" s="126"/>
      <c r="P42" s="96"/>
      <c r="Q42" s="96"/>
    </row>
    <row r="43" spans="1:17" x14ac:dyDescent="0.4">
      <c r="A43" s="3"/>
      <c r="B43" s="349"/>
      <c r="C43" s="3" t="s">
        <v>107</v>
      </c>
      <c r="D43" s="3" t="s">
        <v>275</v>
      </c>
      <c r="E43" s="150"/>
      <c r="F43" s="161"/>
      <c r="G43" s="150"/>
      <c r="H43" s="150"/>
      <c r="I43" s="150"/>
      <c r="K43" s="4" t="str">
        <f t="shared" si="5"/>
        <v/>
      </c>
      <c r="L43" s="4" t="str">
        <f t="shared" si="6"/>
        <v/>
      </c>
      <c r="M43" s="4" t="str">
        <f t="shared" si="6"/>
        <v/>
      </c>
      <c r="N43" s="4"/>
      <c r="O43" s="126"/>
      <c r="P43" s="96"/>
      <c r="Q43" s="96"/>
    </row>
    <row r="44" spans="1:17" ht="26.25" x14ac:dyDescent="0.4">
      <c r="A44" s="3"/>
      <c r="B44" s="349"/>
      <c r="C44" s="3" t="s">
        <v>109</v>
      </c>
      <c r="D44" s="68" t="s">
        <v>276</v>
      </c>
      <c r="E44" s="150"/>
      <c r="F44" s="161"/>
      <c r="G44" s="150"/>
      <c r="H44" s="150"/>
      <c r="I44" s="150"/>
      <c r="K44" s="4" t="str">
        <f t="shared" si="5"/>
        <v/>
      </c>
      <c r="L44" s="4" t="str">
        <f t="shared" si="6"/>
        <v/>
      </c>
      <c r="M44" s="4" t="str">
        <f t="shared" si="6"/>
        <v/>
      </c>
      <c r="N44" s="4"/>
      <c r="O44" s="126"/>
      <c r="P44" s="96"/>
      <c r="Q44" s="96"/>
    </row>
    <row r="45" spans="1:17" x14ac:dyDescent="0.4">
      <c r="A45" s="3"/>
      <c r="B45" s="349"/>
      <c r="C45" s="3" t="s">
        <v>111</v>
      </c>
      <c r="D45" s="3" t="s">
        <v>281</v>
      </c>
      <c r="E45" s="150"/>
      <c r="F45" s="161"/>
      <c r="G45" s="150"/>
      <c r="H45" s="150"/>
      <c r="I45" s="150"/>
      <c r="K45" s="4" t="str">
        <f t="shared" si="5"/>
        <v/>
      </c>
      <c r="L45" s="4" t="str">
        <f t="shared" si="6"/>
        <v/>
      </c>
      <c r="M45" s="4" t="str">
        <f t="shared" si="6"/>
        <v/>
      </c>
      <c r="N45" s="4"/>
      <c r="O45" s="126"/>
      <c r="P45" s="96"/>
      <c r="Q45" s="96"/>
    </row>
    <row r="46" spans="1:17" x14ac:dyDescent="0.4">
      <c r="A46" s="3"/>
      <c r="B46" s="349"/>
      <c r="C46" s="1" t="s">
        <v>113</v>
      </c>
      <c r="D46" s="3" t="s">
        <v>120</v>
      </c>
      <c r="E46" s="150"/>
      <c r="F46" s="161"/>
      <c r="G46" s="150"/>
      <c r="H46" s="150"/>
      <c r="I46" s="150"/>
      <c r="K46" s="4" t="str">
        <f t="shared" si="5"/>
        <v/>
      </c>
      <c r="L46" s="4" t="str">
        <f t="shared" si="6"/>
        <v/>
      </c>
      <c r="M46" s="4" t="str">
        <f t="shared" si="6"/>
        <v/>
      </c>
      <c r="N46" s="4"/>
      <c r="O46" s="126"/>
      <c r="P46" s="96"/>
      <c r="Q46" s="96"/>
    </row>
    <row r="47" spans="1:17" x14ac:dyDescent="0.4">
      <c r="A47" s="23"/>
      <c r="B47" s="92" t="s">
        <v>289</v>
      </c>
      <c r="C47" s="3"/>
      <c r="D47" s="3"/>
      <c r="E47" s="144">
        <f>SUM(E41:E46)</f>
        <v>0</v>
      </c>
      <c r="F47" s="144"/>
      <c r="G47" s="144">
        <f>SUM(G41:G46)</f>
        <v>0</v>
      </c>
      <c r="H47" s="144">
        <f>SUM(H41:H46)</f>
        <v>0</v>
      </c>
      <c r="I47" s="144">
        <f>SUM(I41:I46)</f>
        <v>0</v>
      </c>
      <c r="J47" s="6"/>
      <c r="K47" s="6"/>
      <c r="L47" s="6"/>
      <c r="M47" s="6"/>
      <c r="N47" s="6"/>
      <c r="O47" s="126"/>
      <c r="P47" s="96"/>
      <c r="Q47" s="96"/>
    </row>
    <row r="48" spans="1:17" x14ac:dyDescent="0.4">
      <c r="A48" s="3"/>
      <c r="B48" s="77"/>
      <c r="C48" s="3"/>
      <c r="D48" s="3"/>
      <c r="E48" s="142"/>
      <c r="F48" s="142"/>
      <c r="G48" s="142"/>
      <c r="H48" s="142"/>
      <c r="I48" s="142"/>
      <c r="O48" s="126"/>
      <c r="P48" s="96"/>
      <c r="Q48" s="96"/>
    </row>
    <row r="49" spans="1:17" x14ac:dyDescent="0.4">
      <c r="A49" s="23">
        <v>5</v>
      </c>
      <c r="B49" s="77" t="s">
        <v>290</v>
      </c>
      <c r="C49" s="3" t="s">
        <v>136</v>
      </c>
      <c r="D49" s="3" t="s">
        <v>291</v>
      </c>
      <c r="E49" s="150"/>
      <c r="F49" s="161"/>
      <c r="G49" s="150"/>
      <c r="H49" s="150"/>
      <c r="I49" s="150"/>
      <c r="K49" s="4" t="str">
        <f>IF(E49=0,"",(G49-E49)/E49)</f>
        <v/>
      </c>
      <c r="L49" s="4" t="str">
        <f t="shared" ref="L49:M51" si="7">IF(G49=0,"",(H49-G49)/G49)</f>
        <v/>
      </c>
      <c r="M49" s="4" t="str">
        <f t="shared" si="7"/>
        <v/>
      </c>
      <c r="N49" s="4"/>
      <c r="O49" s="126"/>
      <c r="P49" s="96"/>
      <c r="Q49" s="96"/>
    </row>
    <row r="50" spans="1:17" x14ac:dyDescent="0.4">
      <c r="A50" s="3"/>
      <c r="B50" s="77"/>
      <c r="C50" s="3" t="s">
        <v>105</v>
      </c>
      <c r="D50" s="3" t="s">
        <v>120</v>
      </c>
      <c r="E50" s="150"/>
      <c r="F50" s="161"/>
      <c r="G50" s="150"/>
      <c r="H50" s="150"/>
      <c r="I50" s="150"/>
      <c r="K50" s="4" t="str">
        <f>IF(E50=0,"",(G50-E50)/E50)</f>
        <v/>
      </c>
      <c r="L50" s="4" t="str">
        <f t="shared" si="7"/>
        <v/>
      </c>
      <c r="M50" s="4" t="str">
        <f t="shared" si="7"/>
        <v/>
      </c>
      <c r="N50" s="4"/>
      <c r="O50" s="126"/>
      <c r="P50" s="96"/>
      <c r="Q50" s="96"/>
    </row>
    <row r="51" spans="1:17" x14ac:dyDescent="0.4">
      <c r="A51" s="3"/>
      <c r="B51" s="92" t="s">
        <v>292</v>
      </c>
      <c r="C51" s="3"/>
      <c r="D51" s="3"/>
      <c r="E51" s="144">
        <f>SUM(E49:E50)</f>
        <v>0</v>
      </c>
      <c r="F51" s="144"/>
      <c r="G51" s="144">
        <f>SUM(G49:G50)</f>
        <v>0</v>
      </c>
      <c r="H51" s="144">
        <f>SUM(H49:H50)</f>
        <v>0</v>
      </c>
      <c r="I51" s="144">
        <f>SUM(I49:I50)</f>
        <v>0</v>
      </c>
      <c r="J51" s="6"/>
      <c r="K51" s="4" t="str">
        <f>IF(E51=0,"",(G51-E51)/E51)</f>
        <v/>
      </c>
      <c r="L51" s="4" t="str">
        <f t="shared" si="7"/>
        <v/>
      </c>
      <c r="M51" s="4" t="str">
        <f t="shared" si="7"/>
        <v/>
      </c>
      <c r="N51" s="6"/>
      <c r="O51" s="126"/>
      <c r="P51" s="96"/>
      <c r="Q51" s="96"/>
    </row>
    <row r="52" spans="1:17" x14ac:dyDescent="0.4">
      <c r="A52" s="3"/>
      <c r="B52" s="92"/>
      <c r="C52" s="23"/>
      <c r="D52" s="23"/>
      <c r="E52" s="142"/>
      <c r="F52" s="142"/>
      <c r="G52" s="142"/>
      <c r="H52" s="142"/>
      <c r="I52" s="142"/>
      <c r="K52" s="4"/>
      <c r="L52" s="4"/>
      <c r="M52" s="4"/>
      <c r="O52" s="126"/>
      <c r="P52" s="96"/>
      <c r="Q52" s="96"/>
    </row>
    <row r="53" spans="1:17" ht="13.5" thickBot="1" x14ac:dyDescent="0.45">
      <c r="A53" s="3"/>
      <c r="B53" s="92" t="s">
        <v>293</v>
      </c>
      <c r="C53" s="3"/>
      <c r="D53" s="3"/>
      <c r="E53" s="213">
        <f>E39-E47-E51</f>
        <v>0</v>
      </c>
      <c r="F53" s="144"/>
      <c r="G53" s="213">
        <f>G39-G47-G51</f>
        <v>0</v>
      </c>
      <c r="H53" s="213">
        <f>H39-H47-H51</f>
        <v>0</v>
      </c>
      <c r="I53" s="213">
        <f>I39-I47-I51</f>
        <v>0</v>
      </c>
      <c r="J53" s="6"/>
      <c r="K53" s="4" t="str">
        <f>IF(E53=0,"",(G53-E53)/E53)</f>
        <v/>
      </c>
      <c r="L53" s="4" t="str">
        <f>IF(G53=0,"",(H53-G53)/G53)</f>
        <v/>
      </c>
      <c r="M53" s="4" t="str">
        <f>IF(H53=0,"",(I53-H53)/H53)</f>
        <v/>
      </c>
      <c r="N53" s="6"/>
      <c r="O53" s="126"/>
      <c r="P53" s="96"/>
      <c r="Q53" s="96"/>
    </row>
    <row r="54" spans="1:17" ht="13.5" thickTop="1" x14ac:dyDescent="0.4">
      <c r="A54" s="3"/>
      <c r="B54" s="77"/>
      <c r="C54" s="3"/>
      <c r="D54" s="3"/>
      <c r="E54" s="145"/>
      <c r="F54" s="145"/>
      <c r="G54" s="145"/>
      <c r="H54" s="145"/>
      <c r="I54" s="145"/>
      <c r="O54" s="126"/>
      <c r="P54" s="96"/>
      <c r="Q54" s="96"/>
    </row>
    <row r="55" spans="1:17" x14ac:dyDescent="0.4">
      <c r="A55" s="293">
        <v>6</v>
      </c>
      <c r="B55" s="77" t="s">
        <v>294</v>
      </c>
      <c r="C55" s="3" t="s">
        <v>136</v>
      </c>
      <c r="D55" s="68" t="s">
        <v>295</v>
      </c>
      <c r="E55" s="150"/>
      <c r="F55" s="161"/>
      <c r="G55" s="150"/>
      <c r="H55" s="150"/>
      <c r="I55" s="150"/>
      <c r="K55" s="4" t="str">
        <f>IF(E55=0,"",(G55-E55)/E55)</f>
        <v/>
      </c>
      <c r="L55" s="4" t="str">
        <f t="shared" ref="L55:M57" si="8">IF(G55=0,"",(H55-G55)/G55)</f>
        <v/>
      </c>
      <c r="M55" s="4" t="str">
        <f t="shared" si="8"/>
        <v/>
      </c>
      <c r="N55" s="4"/>
      <c r="O55" s="126"/>
      <c r="P55" s="96"/>
      <c r="Q55" s="96"/>
    </row>
    <row r="56" spans="1:17" x14ac:dyDescent="0.4">
      <c r="A56" s="293"/>
      <c r="B56" s="77"/>
      <c r="C56" s="3" t="s">
        <v>105</v>
      </c>
      <c r="D56" s="68" t="s">
        <v>296</v>
      </c>
      <c r="E56" s="150"/>
      <c r="F56" s="161"/>
      <c r="G56" s="150"/>
      <c r="H56" s="150"/>
      <c r="I56" s="150"/>
      <c r="K56" s="4" t="str">
        <f>IF(E56=0,"",(G56-E56)/E56)</f>
        <v/>
      </c>
      <c r="L56" s="4" t="str">
        <f t="shared" si="8"/>
        <v/>
      </c>
      <c r="M56" s="4" t="str">
        <f t="shared" si="8"/>
        <v/>
      </c>
      <c r="N56" s="4"/>
      <c r="O56" s="126"/>
      <c r="P56" s="96"/>
      <c r="Q56" s="96"/>
    </row>
    <row r="57" spans="1:17" x14ac:dyDescent="0.4">
      <c r="A57" s="293">
        <v>7</v>
      </c>
      <c r="B57" s="77" t="s">
        <v>297</v>
      </c>
      <c r="C57" s="3" t="s">
        <v>136</v>
      </c>
      <c r="D57" s="68" t="s">
        <v>298</v>
      </c>
      <c r="E57" s="150"/>
      <c r="F57" s="161"/>
      <c r="G57" s="150"/>
      <c r="H57" s="150"/>
      <c r="I57" s="150"/>
      <c r="J57" s="187"/>
      <c r="K57" s="4" t="str">
        <f>IF(E57=0,"",(G57-E57)/E57)</f>
        <v/>
      </c>
      <c r="L57" s="4" t="str">
        <f t="shared" si="8"/>
        <v/>
      </c>
      <c r="M57" s="4" t="str">
        <f t="shared" si="8"/>
        <v/>
      </c>
      <c r="N57" s="188"/>
      <c r="O57" s="126"/>
      <c r="P57" s="97"/>
      <c r="Q57" s="97"/>
    </row>
    <row r="58" spans="1:17" x14ac:dyDescent="0.4">
      <c r="A58" s="293"/>
      <c r="B58" s="77"/>
      <c r="C58" s="3" t="s">
        <v>105</v>
      </c>
      <c r="D58" s="3" t="s">
        <v>299</v>
      </c>
      <c r="E58" s="150"/>
      <c r="F58" s="161"/>
      <c r="G58" s="150"/>
      <c r="H58" s="150"/>
      <c r="I58" s="150"/>
      <c r="K58" s="4" t="str">
        <f>IF(E57=0,"",(G57-E57)/E57)</f>
        <v/>
      </c>
      <c r="L58" s="4" t="str">
        <f>IF(G57=0,"",(H57-G57)/G57)</f>
        <v/>
      </c>
      <c r="M58" s="4" t="str">
        <f>IF(H57=0,"",(I57-H57)/H57)</f>
        <v/>
      </c>
      <c r="N58" s="4"/>
      <c r="O58" s="126"/>
      <c r="P58" s="96"/>
      <c r="Q58" s="96"/>
    </row>
    <row r="59" spans="1:17" x14ac:dyDescent="0.4">
      <c r="A59" s="293"/>
      <c r="B59" s="77"/>
      <c r="C59" s="3"/>
      <c r="D59" s="3"/>
      <c r="E59" s="161"/>
      <c r="F59" s="161"/>
      <c r="G59" s="214"/>
      <c r="H59" s="214"/>
      <c r="I59" s="214"/>
      <c r="K59" s="4"/>
      <c r="L59" s="4"/>
      <c r="M59" s="4"/>
      <c r="N59" s="4"/>
      <c r="O59" s="126"/>
      <c r="P59" s="96"/>
      <c r="Q59" s="96"/>
    </row>
    <row r="60" spans="1:17" x14ac:dyDescent="0.4">
      <c r="A60" s="293">
        <v>8</v>
      </c>
      <c r="B60" s="77" t="s">
        <v>300</v>
      </c>
      <c r="C60" s="3"/>
      <c r="D60" s="3"/>
      <c r="E60" s="150"/>
      <c r="F60" s="161"/>
      <c r="G60" s="150"/>
      <c r="H60" s="150"/>
      <c r="I60" s="150"/>
      <c r="K60" s="4" t="str">
        <f>IF(E59=0,"",(G59-E59)/E59)</f>
        <v/>
      </c>
      <c r="L60" s="4" t="str">
        <f>IF(G59=0,"",(H59-G59)/G59)</f>
        <v/>
      </c>
      <c r="M60" s="4" t="str">
        <f>IF(H59=0,"",(I59-H59)/H59)</f>
        <v/>
      </c>
      <c r="N60" s="4"/>
      <c r="O60" s="126"/>
      <c r="P60" s="96"/>
      <c r="Q60" s="96"/>
    </row>
    <row r="61" spans="1:17" x14ac:dyDescent="0.4">
      <c r="A61" s="3"/>
      <c r="B61" s="77"/>
      <c r="C61" s="3"/>
      <c r="D61" s="3"/>
      <c r="E61" s="161"/>
      <c r="F61" s="161"/>
      <c r="G61" s="214"/>
      <c r="H61" s="214"/>
      <c r="I61" s="214"/>
      <c r="K61" s="4"/>
      <c r="L61" s="4"/>
      <c r="M61" s="4"/>
      <c r="N61" s="4"/>
      <c r="O61" s="126"/>
      <c r="P61" s="96"/>
      <c r="Q61" s="96"/>
    </row>
    <row r="62" spans="1:17" ht="13.5" thickBot="1" x14ac:dyDescent="0.45">
      <c r="A62" s="3"/>
      <c r="B62" s="92" t="s">
        <v>301</v>
      </c>
      <c r="C62" s="3"/>
      <c r="D62" s="3"/>
      <c r="E62" s="213">
        <f>SUM(E55:E60)</f>
        <v>0</v>
      </c>
      <c r="F62" s="144"/>
      <c r="G62" s="213">
        <f>SUM(G55:G60)</f>
        <v>0</v>
      </c>
      <c r="H62" s="213">
        <f>SUM(H55:H60)</f>
        <v>0</v>
      </c>
      <c r="I62" s="213">
        <f>SUM(I55:I60)</f>
        <v>0</v>
      </c>
      <c r="J62" s="6"/>
      <c r="K62" s="4" t="str">
        <f>IF(E61=0,"",(G61-E61)/E61)</f>
        <v/>
      </c>
      <c r="L62" s="4" t="str">
        <f>IF(G61=0,"",(H61-G61)/G61)</f>
        <v/>
      </c>
      <c r="M62" s="4" t="str">
        <f>IF(H61=0,"",(I61-H61)/H61)</f>
        <v/>
      </c>
      <c r="N62" s="6"/>
      <c r="O62" s="126"/>
      <c r="P62" s="96"/>
      <c r="Q62" s="96"/>
    </row>
    <row r="63" spans="1:17" ht="94.9" customHeight="1" thickTop="1" x14ac:dyDescent="0.4">
      <c r="A63" s="3"/>
      <c r="B63" s="77"/>
      <c r="C63" s="3"/>
      <c r="D63" s="3"/>
      <c r="E63" s="292" t="str">
        <f>IF(E53=E62,"","The balance sheet does not balance")</f>
        <v/>
      </c>
      <c r="F63" s="290" t="str">
        <f t="shared" ref="F63:I63" si="9">IF(F53=F62,"","The balance sheet does not balance")</f>
        <v/>
      </c>
      <c r="G63" s="292" t="str">
        <f t="shared" si="9"/>
        <v/>
      </c>
      <c r="H63" s="292" t="str">
        <f t="shared" si="9"/>
        <v/>
      </c>
      <c r="I63" s="292" t="str">
        <f t="shared" si="9"/>
        <v/>
      </c>
      <c r="O63" s="189"/>
      <c r="P63" s="96"/>
      <c r="Q63" s="96"/>
    </row>
    <row r="64" spans="1:17" x14ac:dyDescent="0.4">
      <c r="E64" s="291"/>
      <c r="F64" s="291"/>
      <c r="G64" s="291"/>
      <c r="H64" s="291"/>
      <c r="I64" s="291"/>
    </row>
    <row r="65" spans="5:9" x14ac:dyDescent="0.4">
      <c r="E65" s="76"/>
      <c r="F65" s="76"/>
      <c r="G65" s="76"/>
      <c r="H65" s="76"/>
      <c r="I65" s="76"/>
    </row>
  </sheetData>
  <sheetProtection sheet="1" objects="1" scenarios="1"/>
  <mergeCells count="2">
    <mergeCell ref="B23:B25"/>
    <mergeCell ref="B41:B46"/>
  </mergeCells>
  <phoneticPr fontId="1" type="noConversion"/>
  <pageMargins left="0.3" right="0.36" top="0.21" bottom="0.28999999999999998" header="0.24" footer="0.24"/>
  <pageSetup paperSize="8"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6699e94-5373-4908-8786-85f2fbc6030f">MYDOC-952800175-36987</_dlc_DocId>
    <_dlc_DocIdUrl xmlns="76699e94-5373-4908-8786-85f2fbc6030f">
      <Url>https://sfcacuk.sharepoint.com/sites/MyDoc/_layouts/15/DocIdRedir.aspx?ID=MYDOC-952800175-36987</Url>
      <Description>MYDOC-952800175-36987</Description>
    </_dlc_DocIdUrl>
    <TaxCatchAll xmlns="76699e94-5373-4908-8786-85f2fbc6030f" xsi:nil="true"/>
    <MigratedLivelinkNodeID xmlns="846980c5-3db8-44b0-935b-312affdd1e17">254573351</MigratedLivelinkNodeID>
    <EmailFrom xmlns="846980c5-3db8-44b0-935b-312affdd1e17" xsi:nil="true"/>
    <EmailCC xmlns="846980c5-3db8-44b0-935b-312affdd1e17" xsi:nil="true"/>
    <EmailTo xmlns="846980c5-3db8-44b0-935b-312affdd1e17" xsi:nil="true"/>
    <OfficialDate xmlns="846980c5-3db8-44b0-935b-312affdd1e17"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b2e2588b3d8786bb3fe67d9f77442e59">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fe051b9053f51d5a28cf00c1fd42bfb"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B9967-118D-4627-9E60-3DEE3CED67C4}">
  <ds:schemaRefs>
    <ds:schemaRef ds:uri="http://purl.org/dc/elements/1.1/"/>
    <ds:schemaRef ds:uri="http://purl.org/dc/terms/"/>
    <ds:schemaRef ds:uri="c0efb913-ba60-48dc-ba7f-c97f31715800"/>
    <ds:schemaRef ds:uri="http://schemas.openxmlformats.org/package/2006/metadata/core-properties"/>
    <ds:schemaRef ds:uri="http://www.w3.org/XML/1998/namespace"/>
    <ds:schemaRef ds:uri="76699e94-5373-4908-8786-85f2fbc6030f"/>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3649E94-26BA-4CD1-9DBD-45DD808E248F}"/>
</file>

<file path=customXml/itemProps3.xml><?xml version="1.0" encoding="utf-8"?>
<ds:datastoreItem xmlns:ds="http://schemas.openxmlformats.org/officeDocument/2006/customXml" ds:itemID="{E835383B-0909-4266-B823-BFF5A4CBB189}">
  <ds:schemaRefs>
    <ds:schemaRef ds:uri="http://schemas.microsoft.com/sharepoint/events"/>
  </ds:schemaRefs>
</ds:datastoreItem>
</file>

<file path=customXml/itemProps4.xml><?xml version="1.0" encoding="utf-8"?>
<ds:datastoreItem xmlns:ds="http://schemas.openxmlformats.org/officeDocument/2006/customXml" ds:itemID="{AD179906-7CE8-4A84-8050-9FB5F3ACA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Declaration</vt:lpstr>
      <vt:lpstr>Assumptions</vt:lpstr>
      <vt:lpstr>Pension Assumptions</vt:lpstr>
      <vt:lpstr>SOCIE</vt:lpstr>
      <vt:lpstr>International Student Data</vt:lpstr>
      <vt:lpstr>Income</vt:lpstr>
      <vt:lpstr>Expenditure</vt:lpstr>
      <vt:lpstr>Cashflow</vt:lpstr>
      <vt:lpstr>Balance sheet</vt:lpstr>
      <vt:lpstr>BS Additional info</vt:lpstr>
      <vt:lpstr>Borrowing covenants</vt:lpstr>
      <vt:lpstr>EBITDA</vt:lpstr>
      <vt:lpstr>SOCIE Additional Info</vt:lpstr>
      <vt:lpstr>Summary</vt:lpstr>
      <vt:lpstr>Assumptions!Print_Area</vt:lpstr>
      <vt:lpstr>'Balance sheet'!Print_Area</vt:lpstr>
      <vt:lpstr>'BS Additional info'!Print_Area</vt:lpstr>
      <vt:lpstr>Cashflow!Print_Area</vt:lpstr>
      <vt:lpstr>Declaration!Print_Area</vt:lpstr>
      <vt:lpstr>Expenditure!Print_Area</vt:lpstr>
      <vt:lpstr>Income!Print_Area</vt:lpstr>
      <vt:lpstr>'Pension Assumptions'!Print_Area</vt:lpstr>
      <vt:lpstr>SOCIE!Print_Area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 Strategic Plan Forecast 2023 template</dc:title>
  <dc:subject/>
  <dc:creator>Claire Taylor</dc:creator>
  <cp:keywords/>
  <dc:description/>
  <cp:lastModifiedBy>Claire Taylor</cp:lastModifiedBy>
  <cp:revision/>
  <dcterms:created xsi:type="dcterms:W3CDTF">2011-05-20T09:12:30Z</dcterms:created>
  <dcterms:modified xsi:type="dcterms:W3CDTF">2026-06-04T05:42:12Z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0x010100C9EE54AE9194E44A809D3DAC3877325F</vt:lpwstr>
  </property>
  <property fmtid="{D5CDD505-2E9C-101B-9397-08002B2CF9AE}" pid="3" name="Order">
    <vt:r8>100</vt:r8>
  </property>
  <property fmtid="{D5CDD505-2E9C-101B-9397-08002B2CF9AE}" pid="4" name="_dlc_DocIdItemGuid">
    <vt:lpwstr>c4c27bbf-33f2-49ab-8615-9826ead19e7a</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2025-05-19T15:47:36Z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2d4a98e4-964d-4ce8-aed3-8396175f9317</vt:lpwstr>
  </property>
  <property fmtid="{D5CDD505-2E9C-101B-9397-08002B2CF9AE}" pid="12" name="MSIP_Label_39b5bd04-dd11-448c-93c0-32702bb7201c_ContentBits">
    <vt:lpwstr>0</vt:lpwstr>
  </property>
  <property fmtid="{D5CDD505-2E9C-101B-9397-08002B2CF9AE}" pid="13" name="MSIP_Label_39b5bd04-dd11-448c-93c0-32702bb7201c_Tag">
    <vt:lpwstr>10, 3, 0, 2</vt:lpwstr>
  </property>
</Properties>
</file>