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https://sfcacuk.sharepoint.com/sites/MyDoc/Communicationsandexternalrelations/External comms and relations/Drafting folder/"/>
    </mc:Choice>
  </mc:AlternateContent>
  <xr:revisionPtr revIDLastSave="1" documentId="13_ncr:1_{21087962-319D-4E5C-BDE6-FBFC2088FD75}" xr6:coauthVersionLast="47" xr6:coauthVersionMax="47" xr10:uidLastSave="{E7EF7B91-7162-4712-9D37-E33A0C4FA876}"/>
  <bookViews>
    <workbookView xWindow="-110" yWindow="-110" windowWidth="19420" windowHeight="10420" firstSheet="6" activeTab="9" xr2:uid="{00000000-000D-0000-FFFF-FFFF00000000}"/>
  </bookViews>
  <sheets>
    <sheet name="Declaration" sheetId="1" r:id="rId1"/>
    <sheet name="Assumptions" sheetId="8" r:id="rId2"/>
    <sheet name="SOCIE" sheetId="2" r:id="rId3"/>
    <sheet name="Income" sheetId="4" r:id="rId4"/>
    <sheet name="Expenditure" sheetId="5" r:id="rId5"/>
    <sheet name="Cashflow" sheetId="9" r:id="rId6"/>
    <sheet name="Balance sheet" sheetId="6" r:id="rId7"/>
    <sheet name="BS Additional info" sheetId="3" r:id="rId8"/>
    <sheet name="Borrowing covenants" sheetId="12" r:id="rId9"/>
    <sheet name="Summary" sheetId="7" r:id="rId10"/>
  </sheets>
  <definedNames>
    <definedName name="_xlnm.Print_Area" localSheetId="1">Assumptions!$A$1:$G$27</definedName>
    <definedName name="_xlnm.Print_Area" localSheetId="6">'Balance sheet'!$A$1:$K$63</definedName>
    <definedName name="_xlnm.Print_Area" localSheetId="7">'BS Additional info'!$B$1:$I$55</definedName>
    <definedName name="_xlnm.Print_Area" localSheetId="5">Cashflow!$A$1:$P$72</definedName>
    <definedName name="_xlnm.Print_Area" localSheetId="0">Declaration!$B$1:$N$21</definedName>
    <definedName name="_xlnm.Print_Area" localSheetId="4">Expenditure!$A$1:$K$55</definedName>
    <definedName name="_xlnm.Print_Area" localSheetId="3">Income!$A$1:$K$58</definedName>
    <definedName name="_xlnm.Print_Area" localSheetId="2">SOCIE!$A$1:$K$48</definedName>
    <definedName name="_xlnm.Print_Area" localSheetId="9">Summary!$A$2:$E$44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9" l="1"/>
  <c r="E38" i="9"/>
  <c r="E70" i="9"/>
  <c r="G53" i="3"/>
  <c r="G52" i="3"/>
  <c r="G51" i="3"/>
  <c r="G50" i="3"/>
  <c r="G49" i="3"/>
  <c r="G48" i="3"/>
  <c r="G47" i="3"/>
  <c r="G46" i="3"/>
  <c r="G43" i="3"/>
  <c r="G42" i="3"/>
  <c r="G9" i="3"/>
  <c r="G10" i="3"/>
  <c r="G11" i="3"/>
  <c r="G12" i="3"/>
  <c r="G13" i="3"/>
  <c r="G22" i="3"/>
  <c r="G23" i="3"/>
  <c r="G24" i="3"/>
  <c r="G25" i="3"/>
  <c r="G32" i="3"/>
  <c r="F9" i="3"/>
  <c r="F10" i="3"/>
  <c r="F11" i="3"/>
  <c r="F12" i="3"/>
  <c r="F13" i="3"/>
  <c r="F22" i="3"/>
  <c r="F23" i="3"/>
  <c r="F24" i="3"/>
  <c r="F25" i="3"/>
  <c r="G4" i="3"/>
  <c r="G38" i="3" s="1"/>
  <c r="I7" i="6"/>
  <c r="I8" i="6"/>
  <c r="I9" i="6"/>
  <c r="I10" i="6"/>
  <c r="I11" i="6"/>
  <c r="I12" i="6"/>
  <c r="I13" i="6"/>
  <c r="I16" i="6"/>
  <c r="I17" i="6"/>
  <c r="I18" i="6"/>
  <c r="I19" i="6"/>
  <c r="I20" i="6"/>
  <c r="I23" i="6"/>
  <c r="I24" i="6"/>
  <c r="I25" i="6"/>
  <c r="I26" i="6"/>
  <c r="I27" i="6"/>
  <c r="I28" i="6"/>
  <c r="I29" i="6"/>
  <c r="I30" i="6"/>
  <c r="I31" i="6"/>
  <c r="I32" i="6"/>
  <c r="I33" i="6"/>
  <c r="I36" i="6"/>
  <c r="I41" i="6"/>
  <c r="I42" i="6"/>
  <c r="I43" i="6"/>
  <c r="I44" i="6"/>
  <c r="I45" i="6"/>
  <c r="I46" i="6"/>
  <c r="I49" i="6"/>
  <c r="I50" i="6"/>
  <c r="I55" i="6"/>
  <c r="I56" i="6"/>
  <c r="I57" i="6"/>
  <c r="I58" i="6"/>
  <c r="I60" i="6"/>
  <c r="I6" i="6"/>
  <c r="I3" i="6"/>
  <c r="I11" i="9"/>
  <c r="I12" i="9"/>
  <c r="I13" i="9"/>
  <c r="I14" i="9"/>
  <c r="I15" i="9"/>
  <c r="I16" i="9"/>
  <c r="I17" i="9"/>
  <c r="I18" i="9"/>
  <c r="I19" i="9"/>
  <c r="I20" i="9"/>
  <c r="I21" i="9"/>
  <c r="I22" i="9"/>
  <c r="I23" i="9"/>
  <c r="I24" i="9"/>
  <c r="I27" i="9"/>
  <c r="I28" i="9"/>
  <c r="I29" i="9"/>
  <c r="I30" i="9"/>
  <c r="I31" i="9"/>
  <c r="I36" i="9"/>
  <c r="I41" i="9"/>
  <c r="I42" i="9"/>
  <c r="I43" i="9"/>
  <c r="I44" i="9"/>
  <c r="I45" i="9"/>
  <c r="I46" i="9"/>
  <c r="I47" i="9"/>
  <c r="I48" i="9"/>
  <c r="I49" i="9"/>
  <c r="I50" i="9"/>
  <c r="I51" i="9"/>
  <c r="I55" i="9"/>
  <c r="I56" i="9"/>
  <c r="I57" i="9"/>
  <c r="I58" i="9"/>
  <c r="I59" i="9"/>
  <c r="I60" i="9"/>
  <c r="I61" i="9"/>
  <c r="I62" i="9"/>
  <c r="I63" i="9"/>
  <c r="I3" i="9"/>
  <c r="I3" i="5"/>
  <c r="H3" i="5"/>
  <c r="I2" i="4"/>
  <c r="H2" i="4"/>
  <c r="G31" i="2"/>
  <c r="G32" i="2"/>
  <c r="G33" i="2"/>
  <c r="G34" i="2"/>
  <c r="G35" i="2"/>
  <c r="G39" i="2"/>
  <c r="G43" i="2"/>
  <c r="G44" i="2"/>
  <c r="G45" i="2"/>
  <c r="G46" i="2"/>
  <c r="I7" i="5"/>
  <c r="I8" i="5"/>
  <c r="I9" i="5"/>
  <c r="I10" i="5"/>
  <c r="I11" i="5"/>
  <c r="I12" i="5"/>
  <c r="I13" i="5"/>
  <c r="I14" i="5"/>
  <c r="I18" i="5"/>
  <c r="I19" i="5"/>
  <c r="I20" i="5"/>
  <c r="I21" i="5"/>
  <c r="I22" i="5"/>
  <c r="I23" i="5"/>
  <c r="I24" i="5"/>
  <c r="I25" i="5"/>
  <c r="I26" i="5"/>
  <c r="I27" i="5"/>
  <c r="I31" i="5"/>
  <c r="I34" i="5"/>
  <c r="I35" i="5"/>
  <c r="I36" i="5"/>
  <c r="I37" i="5"/>
  <c r="I38" i="5"/>
  <c r="I40" i="5"/>
  <c r="I41" i="5"/>
  <c r="I42" i="5"/>
  <c r="I43" i="5"/>
  <c r="I44" i="5"/>
  <c r="I45" i="5"/>
  <c r="I46" i="5"/>
  <c r="I49" i="5"/>
  <c r="I51" i="5"/>
  <c r="I52" i="5"/>
  <c r="I53" i="5"/>
  <c r="I6" i="5"/>
  <c r="I6" i="4"/>
  <c r="I7" i="4"/>
  <c r="I8" i="4"/>
  <c r="I9" i="4"/>
  <c r="I10" i="4"/>
  <c r="I11" i="4"/>
  <c r="I12" i="4"/>
  <c r="I13" i="4"/>
  <c r="I16" i="4"/>
  <c r="I17" i="4"/>
  <c r="I18" i="4"/>
  <c r="I19" i="4"/>
  <c r="I20" i="4"/>
  <c r="I21" i="4"/>
  <c r="I22" i="4"/>
  <c r="I23" i="4"/>
  <c r="I26" i="4"/>
  <c r="I27" i="4"/>
  <c r="I28" i="4"/>
  <c r="I29" i="4"/>
  <c r="I30" i="4"/>
  <c r="I31" i="4"/>
  <c r="I32" i="4"/>
  <c r="I35" i="4"/>
  <c r="I36" i="4"/>
  <c r="I37" i="4"/>
  <c r="I39" i="4"/>
  <c r="I40" i="4"/>
  <c r="I41" i="4"/>
  <c r="I42" i="4"/>
  <c r="I43" i="4"/>
  <c r="I46" i="4"/>
  <c r="I48" i="4"/>
  <c r="I49" i="4"/>
  <c r="I53" i="4"/>
  <c r="I54" i="4"/>
  <c r="I55" i="4"/>
  <c r="I5" i="4"/>
  <c r="F31" i="2"/>
  <c r="F32" i="2"/>
  <c r="F33" i="2"/>
  <c r="F34" i="2"/>
  <c r="F35" i="2"/>
  <c r="F39" i="2"/>
  <c r="F43" i="2"/>
  <c r="F44" i="2"/>
  <c r="F45" i="2"/>
  <c r="F46" i="2"/>
  <c r="G33" i="3" l="1"/>
  <c r="I47" i="4"/>
  <c r="G34" i="3" l="1"/>
  <c r="F70" i="9"/>
  <c r="E52" i="9"/>
  <c r="F52" i="9"/>
  <c r="E64" i="9"/>
  <c r="F64" i="9"/>
  <c r="C41" i="7"/>
  <c r="D41" i="7"/>
  <c r="I52" i="9" l="1"/>
  <c r="I64" i="9"/>
  <c r="D35" i="7"/>
  <c r="F34" i="3"/>
  <c r="F33" i="3"/>
  <c r="F32" i="3"/>
  <c r="F4" i="3"/>
  <c r="F38" i="3" s="1"/>
  <c r="D54" i="3"/>
  <c r="D44" i="3"/>
  <c r="D35" i="3"/>
  <c r="D19" i="3"/>
  <c r="D14" i="3"/>
  <c r="D7" i="3"/>
  <c r="H62" i="6"/>
  <c r="H60" i="6"/>
  <c r="H58" i="6"/>
  <c r="H57" i="6"/>
  <c r="H56" i="6"/>
  <c r="H55" i="6"/>
  <c r="H50" i="6"/>
  <c r="H49" i="6"/>
  <c r="H46" i="6"/>
  <c r="H45" i="6"/>
  <c r="H44" i="6"/>
  <c r="H43" i="6"/>
  <c r="H42" i="6"/>
  <c r="H41" i="6"/>
  <c r="H36" i="6"/>
  <c r="H33" i="6"/>
  <c r="H31" i="6"/>
  <c r="H30" i="6"/>
  <c r="H29" i="6"/>
  <c r="H28" i="6"/>
  <c r="H27" i="6"/>
  <c r="H26" i="6"/>
  <c r="H25" i="6"/>
  <c r="H24" i="6"/>
  <c r="H23" i="6"/>
  <c r="H19" i="6"/>
  <c r="H18" i="6"/>
  <c r="H17" i="6"/>
  <c r="H16" i="6"/>
  <c r="H13" i="6"/>
  <c r="H12" i="6"/>
  <c r="H11" i="6"/>
  <c r="H10" i="6"/>
  <c r="H9" i="6"/>
  <c r="H8" i="6"/>
  <c r="H7" i="6"/>
  <c r="H6" i="6"/>
  <c r="H3" i="6"/>
  <c r="F62" i="6"/>
  <c r="F51" i="6"/>
  <c r="F47" i="6"/>
  <c r="F34" i="6"/>
  <c r="F21" i="6"/>
  <c r="F14" i="6"/>
  <c r="H64" i="9"/>
  <c r="H61" i="9"/>
  <c r="H60" i="9"/>
  <c r="H59" i="9"/>
  <c r="H58" i="9"/>
  <c r="H57" i="9"/>
  <c r="H56" i="9"/>
  <c r="H55" i="9"/>
  <c r="H52" i="9"/>
  <c r="H50" i="9"/>
  <c r="H49" i="9"/>
  <c r="H48" i="9"/>
  <c r="H47" i="9"/>
  <c r="H46" i="9"/>
  <c r="H45" i="9"/>
  <c r="H44" i="9"/>
  <c r="H43" i="9"/>
  <c r="H42" i="9"/>
  <c r="H41" i="9"/>
  <c r="H31" i="9"/>
  <c r="H30" i="9"/>
  <c r="H29" i="9"/>
  <c r="H28" i="9"/>
  <c r="H27" i="9"/>
  <c r="H26" i="9"/>
  <c r="H24" i="9"/>
  <c r="H23" i="9"/>
  <c r="H22" i="9"/>
  <c r="H21" i="9"/>
  <c r="H20" i="9"/>
  <c r="H19" i="9"/>
  <c r="H18" i="9"/>
  <c r="H17" i="9"/>
  <c r="H16" i="9"/>
  <c r="H15" i="9"/>
  <c r="H14" i="9"/>
  <c r="H13" i="9"/>
  <c r="H12" i="9"/>
  <c r="H11" i="9"/>
  <c r="H3" i="9"/>
  <c r="F72" i="9"/>
  <c r="F32" i="9"/>
  <c r="F3" i="9"/>
  <c r="D21" i="2"/>
  <c r="D19" i="2"/>
  <c r="H53" i="5"/>
  <c r="H52" i="5"/>
  <c r="H51" i="5"/>
  <c r="H49" i="5"/>
  <c r="H46" i="5"/>
  <c r="H45" i="5"/>
  <c r="H44" i="5"/>
  <c r="H43" i="5"/>
  <c r="H42" i="5"/>
  <c r="H41" i="5"/>
  <c r="H40" i="5"/>
  <c r="H38" i="5"/>
  <c r="H37" i="5"/>
  <c r="H36" i="5"/>
  <c r="H35" i="5"/>
  <c r="H34" i="5"/>
  <c r="H31" i="5"/>
  <c r="H27" i="5"/>
  <c r="H25" i="5"/>
  <c r="H19" i="5"/>
  <c r="H18" i="5"/>
  <c r="H14" i="5"/>
  <c r="H13" i="5"/>
  <c r="H12" i="5"/>
  <c r="H11" i="5"/>
  <c r="H10" i="5"/>
  <c r="H9" i="5"/>
  <c r="H8" i="5"/>
  <c r="H7" i="5"/>
  <c r="H6" i="5"/>
  <c r="F54" i="5"/>
  <c r="D22" i="2" s="1"/>
  <c r="F39" i="5"/>
  <c r="F28" i="5"/>
  <c r="F15" i="5"/>
  <c r="D18" i="2" s="1"/>
  <c r="H55" i="4"/>
  <c r="H54" i="4"/>
  <c r="H53" i="4"/>
  <c r="H49" i="4"/>
  <c r="H48" i="4"/>
  <c r="H47" i="4"/>
  <c r="H46" i="4"/>
  <c r="H43" i="4"/>
  <c r="H42" i="4"/>
  <c r="H41" i="4"/>
  <c r="H40" i="4"/>
  <c r="H39" i="4"/>
  <c r="H37" i="4"/>
  <c r="H36" i="4"/>
  <c r="H35" i="4"/>
  <c r="H32" i="4"/>
  <c r="H31" i="4"/>
  <c r="H30" i="4"/>
  <c r="H29" i="4"/>
  <c r="H28" i="4"/>
  <c r="H27" i="4"/>
  <c r="H26" i="4"/>
  <c r="H23" i="4"/>
  <c r="H22" i="4"/>
  <c r="H21" i="4"/>
  <c r="H20" i="4"/>
  <c r="H19" i="4"/>
  <c r="H18" i="4"/>
  <c r="H17" i="4"/>
  <c r="H16" i="4"/>
  <c r="H13" i="4"/>
  <c r="H12" i="4"/>
  <c r="H11" i="4"/>
  <c r="H10" i="4"/>
  <c r="H9" i="4"/>
  <c r="H8" i="4"/>
  <c r="H7" i="4"/>
  <c r="H6" i="4"/>
  <c r="H5" i="4"/>
  <c r="F56" i="4"/>
  <c r="D12" i="2" s="1"/>
  <c r="F50" i="4"/>
  <c r="D11" i="2" s="1"/>
  <c r="F44" i="4"/>
  <c r="D10" i="2" s="1"/>
  <c r="F33" i="4"/>
  <c r="D9" i="2" s="1"/>
  <c r="F24" i="4"/>
  <c r="D8" i="2" s="1"/>
  <c r="F14" i="4"/>
  <c r="D7" i="2" s="1"/>
  <c r="F2" i="4"/>
  <c r="F3" i="6" s="1"/>
  <c r="F47" i="5" l="1"/>
  <c r="D20" i="2" s="1"/>
  <c r="D25" i="2" s="1"/>
  <c r="F10" i="9"/>
  <c r="F25" i="9" s="1"/>
  <c r="F38" i="6"/>
  <c r="D13" i="2"/>
  <c r="D34" i="7"/>
  <c r="F39" i="6"/>
  <c r="F53" i="6" s="1"/>
  <c r="D2" i="7"/>
  <c r="F3" i="5"/>
  <c r="D4" i="3"/>
  <c r="D38" i="3" s="1"/>
  <c r="D27" i="3" l="1"/>
  <c r="D42" i="7"/>
  <c r="D6" i="7"/>
  <c r="D37" i="7" s="1"/>
  <c r="D12" i="7"/>
  <c r="D13" i="7"/>
  <c r="D7" i="7"/>
  <c r="D8" i="7" s="1"/>
  <c r="D9" i="7"/>
  <c r="D43" i="7"/>
  <c r="D18" i="7"/>
  <c r="D19" i="7"/>
  <c r="D28" i="2"/>
  <c r="B1" i="12"/>
  <c r="D22" i="7" l="1"/>
  <c r="D21" i="7"/>
  <c r="D36" i="7"/>
  <c r="D14" i="7"/>
  <c r="D11" i="7"/>
  <c r="D10" i="7"/>
  <c r="D37" i="2"/>
  <c r="D25" i="7"/>
  <c r="D24" i="7"/>
  <c r="D23" i="7"/>
  <c r="D20" i="7"/>
  <c r="D28" i="7"/>
  <c r="D30" i="7" s="1"/>
  <c r="D31" i="7" s="1"/>
  <c r="D29" i="7"/>
  <c r="B1" i="8"/>
  <c r="D41" i="2" l="1"/>
  <c r="F7" i="9" s="1"/>
  <c r="C35" i="7"/>
  <c r="D48" i="2" l="1"/>
  <c r="F66" i="9"/>
  <c r="F34" i="9"/>
  <c r="D44" i="7" l="1"/>
  <c r="D38" i="7" s="1"/>
  <c r="D45" i="7" l="1"/>
  <c r="E72" i="9" l="1"/>
  <c r="E32" i="9"/>
  <c r="E3" i="9"/>
  <c r="A2" i="9"/>
  <c r="H32" i="9" l="1"/>
  <c r="I32" i="9"/>
  <c r="C19" i="2"/>
  <c r="G19" i="2" s="1"/>
  <c r="C21" i="2"/>
  <c r="G21" i="2" s="1"/>
  <c r="F19" i="2" l="1"/>
  <c r="F21" i="2"/>
  <c r="E10" i="9"/>
  <c r="H10" i="9" l="1"/>
  <c r="I10" i="9"/>
  <c r="E25" i="9"/>
  <c r="H25" i="9" l="1"/>
  <c r="I25" i="9"/>
  <c r="E39" i="5"/>
  <c r="E14" i="4"/>
  <c r="C7" i="2" s="1"/>
  <c r="G7" i="2" s="1"/>
  <c r="H39" i="5" l="1"/>
  <c r="I39" i="5"/>
  <c r="F7" i="2"/>
  <c r="E28" i="5"/>
  <c r="I28" i="5" s="1"/>
  <c r="E62" i="6" l="1"/>
  <c r="I62" i="6" s="1"/>
  <c r="C7" i="3" l="1"/>
  <c r="C19" i="3"/>
  <c r="E21" i="6"/>
  <c r="I21" i="6" s="1"/>
  <c r="C26" i="3" l="1"/>
  <c r="G19" i="3"/>
  <c r="F19" i="3"/>
  <c r="F7" i="3"/>
  <c r="G7" i="3"/>
  <c r="E14" i="6"/>
  <c r="I14" i="6" s="1"/>
  <c r="E56" i="4"/>
  <c r="F26" i="3" l="1"/>
  <c r="G26" i="3"/>
  <c r="C12" i="2"/>
  <c r="G12" i="2" s="1"/>
  <c r="F12" i="2" l="1"/>
  <c r="E24" i="4"/>
  <c r="C8" i="2" s="1"/>
  <c r="G8" i="2" s="1"/>
  <c r="F8" i="2" l="1"/>
  <c r="E2" i="4" l="1"/>
  <c r="C2" i="7" l="1"/>
  <c r="C4" i="3"/>
  <c r="E3" i="6"/>
  <c r="E3" i="5"/>
  <c r="E54" i="5"/>
  <c r="E50" i="4"/>
  <c r="C11" i="2" s="1"/>
  <c r="G11" i="2" s="1"/>
  <c r="E34" i="6"/>
  <c r="C35" i="3"/>
  <c r="E33" i="4"/>
  <c r="C9" i="2" s="1"/>
  <c r="G9" i="2" s="1"/>
  <c r="B1" i="7"/>
  <c r="E44" i="4"/>
  <c r="C54" i="3"/>
  <c r="C44" i="3"/>
  <c r="C27" i="3"/>
  <c r="G27" i="3" s="1"/>
  <c r="C14" i="3"/>
  <c r="B1" i="6"/>
  <c r="B1" i="5"/>
  <c r="B1" i="4"/>
  <c r="B1" i="3"/>
  <c r="E47" i="6"/>
  <c r="I47" i="6" s="1"/>
  <c r="E51" i="6"/>
  <c r="B1" i="2"/>
  <c r="F44" i="3" l="1"/>
  <c r="G44" i="3"/>
  <c r="F14" i="3"/>
  <c r="G14" i="3"/>
  <c r="H51" i="6"/>
  <c r="I51" i="6"/>
  <c r="H34" i="6"/>
  <c r="I34" i="6"/>
  <c r="F11" i="2"/>
  <c r="F9" i="2"/>
  <c r="C22" i="2"/>
  <c r="G22" i="2" s="1"/>
  <c r="C10" i="2"/>
  <c r="G10" i="2" s="1"/>
  <c r="E38" i="6"/>
  <c r="E39" i="6"/>
  <c r="C34" i="7"/>
  <c r="E47" i="5"/>
  <c r="E15" i="5"/>
  <c r="C18" i="2" s="1"/>
  <c r="G18" i="2" s="1"/>
  <c r="C38" i="3"/>
  <c r="H38" i="6" l="1"/>
  <c r="I38" i="6"/>
  <c r="H39" i="6"/>
  <c r="I39" i="6"/>
  <c r="F22" i="2"/>
  <c r="F18" i="2"/>
  <c r="F10" i="2"/>
  <c r="C20" i="2"/>
  <c r="G20" i="2" s="1"/>
  <c r="C13" i="2"/>
  <c r="G13" i="2" s="1"/>
  <c r="E53" i="6"/>
  <c r="H53" i="6" l="1"/>
  <c r="I53" i="6"/>
  <c r="F20" i="2"/>
  <c r="C9" i="7"/>
  <c r="F13" i="2"/>
  <c r="C25" i="2"/>
  <c r="C13" i="7"/>
  <c r="C6" i="7"/>
  <c r="C37" i="7" s="1"/>
  <c r="C7" i="7"/>
  <c r="C8" i="7" s="1"/>
  <c r="C12" i="7"/>
  <c r="C18" i="7" l="1"/>
  <c r="G25" i="2"/>
  <c r="C19" i="7"/>
  <c r="C28" i="2"/>
  <c r="C29" i="7" s="1"/>
  <c r="C42" i="7"/>
  <c r="F25" i="2"/>
  <c r="C43" i="7"/>
  <c r="C24" i="7"/>
  <c r="C23" i="7"/>
  <c r="C20" i="7"/>
  <c r="C36" i="7"/>
  <c r="C14" i="7"/>
  <c r="C11" i="7"/>
  <c r="C10" i="7"/>
  <c r="C22" i="7" l="1"/>
  <c r="C21" i="7"/>
  <c r="C25" i="7"/>
  <c r="C28" i="7"/>
  <c r="C30" i="7" s="1"/>
  <c r="C31" i="7" s="1"/>
  <c r="C37" i="2"/>
  <c r="F37" i="2" s="1"/>
  <c r="G28" i="2"/>
  <c r="F28" i="2"/>
  <c r="C41" i="2" l="1"/>
  <c r="G37" i="2"/>
  <c r="G41" i="2" l="1"/>
  <c r="E7" i="9"/>
  <c r="C48" i="2"/>
  <c r="F41" i="2"/>
  <c r="G48" i="2" l="1"/>
  <c r="F48" i="2"/>
  <c r="I7" i="9"/>
  <c r="E34" i="9"/>
  <c r="I34" i="9" s="1"/>
  <c r="H7" i="9"/>
  <c r="H38" i="9" l="1"/>
  <c r="I38" i="9"/>
  <c r="C44" i="7"/>
  <c r="E66" i="9"/>
  <c r="C38" i="7" l="1"/>
  <c r="C45" i="7"/>
  <c r="H66" i="9"/>
  <c r="I66" i="9"/>
</calcChain>
</file>

<file path=xl/sharedStrings.xml><?xml version="1.0" encoding="utf-8"?>
<sst xmlns="http://schemas.openxmlformats.org/spreadsheetml/2006/main" count="531" uniqueCount="345">
  <si>
    <t>Institution</t>
  </si>
  <si>
    <t>Contact</t>
  </si>
  <si>
    <t>Telephone</t>
  </si>
  <si>
    <t>Email:</t>
  </si>
  <si>
    <t>DECLARATION:</t>
  </si>
  <si>
    <t>Signed:</t>
  </si>
  <si>
    <t>Head of Institution</t>
  </si>
  <si>
    <t>Date:</t>
  </si>
  <si>
    <t>Assumptions sheet</t>
  </si>
  <si>
    <t>1. Assumptions</t>
  </si>
  <si>
    <t xml:space="preserve"> Please outline below the assumptions made in the forecast for key </t>
  </si>
  <si>
    <t>income and expenditure lines:</t>
  </si>
  <si>
    <t>Income</t>
  </si>
  <si>
    <t>FFU</t>
  </si>
  <si>
    <t>Additional comments/explanations</t>
  </si>
  <si>
    <t>% applied</t>
  </si>
  <si>
    <t>SFC general fund</t>
  </si>
  <si>
    <t>SFC strategic funding</t>
  </si>
  <si>
    <t>Tuition fees - Scotland</t>
  </si>
  <si>
    <t>Tuition fees - EU</t>
  </si>
  <si>
    <t xml:space="preserve">Tuition fees - RUK </t>
  </si>
  <si>
    <t>Tuition fees - international new intake</t>
  </si>
  <si>
    <t>Tuition fees - international continuing students</t>
  </si>
  <si>
    <t xml:space="preserve">UKRI grants </t>
  </si>
  <si>
    <t>Other research income</t>
  </si>
  <si>
    <t>Expenditure</t>
  </si>
  <si>
    <t>Staff costs - pay award</t>
  </si>
  <si>
    <t>Staff costs - pension provision</t>
  </si>
  <si>
    <t>Staff costs - other</t>
  </si>
  <si>
    <t xml:space="preserve">Other operating expenses </t>
  </si>
  <si>
    <t>Staff numbers (FTE)</t>
  </si>
  <si>
    <t>Variance</t>
  </si>
  <si>
    <t>Explanation of significant variances</t>
  </si>
  <si>
    <t>Statement of Comprehensive income and expenditure (Consolidated)</t>
  </si>
  <si>
    <t>£000</t>
  </si>
  <si>
    <t>%</t>
  </si>
  <si>
    <t>£</t>
  </si>
  <si>
    <t>INCOME</t>
  </si>
  <si>
    <t>Tuition fees and education contracts</t>
  </si>
  <si>
    <t>Funding council grants</t>
  </si>
  <si>
    <t>Research grants and contracts</t>
  </si>
  <si>
    <t>Other income</t>
  </si>
  <si>
    <t>Investment income</t>
  </si>
  <si>
    <t>Donations and endowments</t>
  </si>
  <si>
    <t>Total income</t>
  </si>
  <si>
    <t>EXPENDITURE</t>
  </si>
  <si>
    <t>Staff costs</t>
  </si>
  <si>
    <t>Fundamental restructuring costs</t>
  </si>
  <si>
    <t>Other operating expenses</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</si>
  <si>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</si>
  <si>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</si>
  <si>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</si>
  <si>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</si>
  <si>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</si>
  <si>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 property</t>
  </si>
  <si>
    <t>Gain/(loss) on investments</t>
  </si>
  <si>
    <t>Share of operating surplus/(deficit) in joint venture(s)</t>
  </si>
  <si>
    <t>Share of operating surplus/(deficit) in associate(s)</t>
  </si>
  <si>
    <t>Surplus/(deficit) before tax</t>
  </si>
  <si>
    <t>Taxation</t>
  </si>
  <si>
    <t>Surplus/(deficit) for the year</t>
  </si>
  <si>
    <t>Unrealised surplus on revaluation of land and buildings</t>
  </si>
  <si>
    <t>Actuarial (loss)/gain in respect of pension schemes</t>
  </si>
  <si>
    <t>Change in fair value hedging financial instrument(s)</t>
  </si>
  <si>
    <t xml:space="preserve">Other comprehensive income </t>
  </si>
  <si>
    <t>Total comprehensive income for the year</t>
  </si>
  <si>
    <t xml:space="preserve">Tuition fees and </t>
  </si>
  <si>
    <t xml:space="preserve">a) </t>
  </si>
  <si>
    <t>HE - Scotland</t>
  </si>
  <si>
    <t>education contracts</t>
  </si>
  <si>
    <t>b)</t>
  </si>
  <si>
    <t>HE - EU</t>
  </si>
  <si>
    <t>c)</t>
  </si>
  <si>
    <t>HE - RUK</t>
  </si>
  <si>
    <t>d)</t>
  </si>
  <si>
    <t>HE- International new intake</t>
  </si>
  <si>
    <t>e)</t>
  </si>
  <si>
    <t>HE- International continuing studies</t>
  </si>
  <si>
    <t>f)</t>
  </si>
  <si>
    <t>HE- international other</t>
  </si>
  <si>
    <t>g)</t>
  </si>
  <si>
    <t>Non-credit bearing course fees</t>
  </si>
  <si>
    <t>h)</t>
  </si>
  <si>
    <t>Education contracts</t>
  </si>
  <si>
    <t>i)</t>
  </si>
  <si>
    <t>Other</t>
  </si>
  <si>
    <t>Total tuition fees and education contracts</t>
  </si>
  <si>
    <t>Funding Council Grants</t>
  </si>
  <si>
    <t xml:space="preserve">a)  </t>
  </si>
  <si>
    <t>General Fund - Teaching</t>
  </si>
  <si>
    <t xml:space="preserve">b) </t>
  </si>
  <si>
    <t>General Fund - Research</t>
  </si>
  <si>
    <t xml:space="preserve">c)  </t>
  </si>
  <si>
    <t>Deferred capital grants released in year</t>
  </si>
  <si>
    <t xml:space="preserve">d)  </t>
  </si>
  <si>
    <t>Strategic funding</t>
  </si>
  <si>
    <t>Annual Capital Maintenance</t>
  </si>
  <si>
    <t>Capital Grants Received</t>
  </si>
  <si>
    <t>Grants for FE provision</t>
  </si>
  <si>
    <t>Ring fenced grants funded by Scottish Government</t>
  </si>
  <si>
    <t>Total Funding Council Grants</t>
  </si>
  <si>
    <t>a)</t>
  </si>
  <si>
    <t>Research Councils</t>
  </si>
  <si>
    <t>UK Based Charities</t>
  </si>
  <si>
    <t>European Commission</t>
  </si>
  <si>
    <t>Release of deferred capital grant (research)</t>
  </si>
  <si>
    <t xml:space="preserve">UK Government </t>
  </si>
  <si>
    <t>Other grants and contracts</t>
  </si>
  <si>
    <t>Total research grants and contracts</t>
  </si>
  <si>
    <t>Other Income</t>
  </si>
  <si>
    <t>Residences, catering and conferences</t>
  </si>
  <si>
    <t>Other European Income</t>
  </si>
  <si>
    <t>Other income generating activities</t>
  </si>
  <si>
    <t>City Region Deal funding</t>
  </si>
  <si>
    <t>Other grant income</t>
  </si>
  <si>
    <t>Releases of deferred capital grant (non research and Funding Council)</t>
  </si>
  <si>
    <t xml:space="preserve">Other income   </t>
  </si>
  <si>
    <t>Total other income</t>
  </si>
  <si>
    <t>Investment income from expendable endowments</t>
  </si>
  <si>
    <t>Investment income from permanent endowments</t>
  </si>
  <si>
    <t>Other investment income</t>
  </si>
  <si>
    <t>Other interest receivable</t>
  </si>
  <si>
    <t>Total investment income</t>
  </si>
  <si>
    <t>New endowments</t>
  </si>
  <si>
    <t>Donations with restrictions</t>
  </si>
  <si>
    <t>Unrestricted donations</t>
  </si>
  <si>
    <t>Total donations and endowments</t>
  </si>
  <si>
    <t>Explanation for significant variances</t>
  </si>
  <si>
    <t>Staff Costs</t>
  </si>
  <si>
    <t>Teaching departments</t>
  </si>
  <si>
    <t>Teaching support services</t>
  </si>
  <si>
    <t>Administration and central services</t>
  </si>
  <si>
    <t>Premises</t>
  </si>
  <si>
    <t xml:space="preserve">Residences and catering </t>
  </si>
  <si>
    <t>Other staff costs</t>
  </si>
  <si>
    <t>Movement on pension provisions</t>
  </si>
  <si>
    <t>Total staff costs</t>
  </si>
  <si>
    <t>Additional breakdown of staff costs</t>
  </si>
  <si>
    <t>Salaries</t>
  </si>
  <si>
    <t>Social Security costs</t>
  </si>
  <si>
    <t>Employers costs - USS</t>
  </si>
  <si>
    <t>Employers costs - STSS</t>
  </si>
  <si>
    <t>Employers costs - LGPS</t>
  </si>
  <si>
    <t>Employers costs - university's own scheme</t>
  </si>
  <si>
    <t>Employers costs - other schemes</t>
  </si>
  <si>
    <t>Changes to provision - USS</t>
  </si>
  <si>
    <t>Changes to provision - other schemes</t>
  </si>
  <si>
    <t>Other staff related costs</t>
  </si>
  <si>
    <t>Non-staff costs</t>
  </si>
  <si>
    <t xml:space="preserve">General education </t>
  </si>
  <si>
    <t xml:space="preserve">   i)</t>
  </si>
  <si>
    <t>Maintenance</t>
  </si>
  <si>
    <t xml:space="preserve">   ii)</t>
  </si>
  <si>
    <t>Utilities</t>
  </si>
  <si>
    <t xml:space="preserve">   iii)</t>
  </si>
  <si>
    <t>Residences and catering</t>
  </si>
  <si>
    <t>j)</t>
  </si>
  <si>
    <t>Interest on early retirement provision</t>
  </si>
  <si>
    <t>Total other operating expenses</t>
  </si>
  <si>
    <t>Total depreciation</t>
  </si>
  <si>
    <t>On bank loans, overdrafts and other loans</t>
  </si>
  <si>
    <t>Net charge on pension scheme</t>
  </si>
  <si>
    <t>Total finance costs</t>
  </si>
  <si>
    <t>Cashflow</t>
  </si>
  <si>
    <t>Cash flow from operating activities</t>
  </si>
  <si>
    <t>Surplus / (deficit) for the year</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</si>
  <si>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</si>
  <si>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</si>
  <si>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</si>
  <si>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</si>
  <si>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</si>
  <si>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</si>
  <si>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</si>
  <si>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</si>
  <si>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</si>
  <si>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</si>
  <si>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k)</t>
  </si>
  <si>
    <t>Receipt of donated equipment</t>
  </si>
  <si>
    <t>l)</t>
  </si>
  <si>
    <t>Pension costs less contributions payable</t>
  </si>
  <si>
    <t>m)</t>
  </si>
  <si>
    <t>Share of operating surplus / (deficit) in joint venture</t>
  </si>
  <si>
    <t>n)</t>
  </si>
  <si>
    <t>Share of operating surplus / (deficit) in associate</t>
  </si>
  <si>
    <t>o)</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</si>
  <si>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</si>
  <si>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</si>
  <si>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</si>
  <si>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</si>
  <si>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</si>
  <si>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</si>
  <si>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</si>
  <si>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Cash flows from operating activities before tax</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</si>
  <si>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</si>
  <si>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</si>
  <si>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</si>
  <si>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</si>
  <si>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</si>
  <si>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</si>
  <si>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</si>
  <si>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</si>
  <si>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</si>
  <si>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</si>
  <si>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</si>
  <si>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</si>
  <si>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</si>
  <si>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</si>
  <si>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</si>
  <si>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New secured loans</t>
  </si>
  <si>
    <t>New unsecured loans</t>
  </si>
  <si>
    <t>Repayments of amounts borrowed</t>
  </si>
  <si>
    <t>Capital element of finance lease and service concession payments</t>
  </si>
  <si>
    <t>Dividends paid</t>
  </si>
  <si>
    <t>Total cash flows from financing activities</t>
  </si>
  <si>
    <t>(Decrease) / increase in cash and cash equivalents in the year</t>
  </si>
  <si>
    <t>Cash and cash equivalents at beginning of the year</t>
  </si>
  <si>
    <t>Cash and cash equivalents at the end of the year</t>
  </si>
  <si>
    <t>Check</t>
  </si>
  <si>
    <t>Balance Sheet</t>
  </si>
  <si>
    <t>Non-current assets</t>
  </si>
  <si>
    <t>Intangible assets</t>
  </si>
  <si>
    <t>Goodwill</t>
  </si>
  <si>
    <t>Negative goodwill</t>
  </si>
  <si>
    <t>Fixed assets</t>
  </si>
  <si>
    <t>Heritage assets</t>
  </si>
  <si>
    <t>Investments</t>
  </si>
  <si>
    <t>Investment in joint venture(s)</t>
  </si>
  <si>
    <t>Investment in associate(s)</t>
  </si>
  <si>
    <t>Total non-current assets</t>
  </si>
  <si>
    <t>Current assets</t>
  </si>
  <si>
    <t>Stock</t>
  </si>
  <si>
    <t>Trade and other receivables</t>
  </si>
  <si>
    <t>Cash and cash equivalents</t>
  </si>
  <si>
    <t>Other (e.g. assets for resale)</t>
  </si>
  <si>
    <t>Total current assets</t>
  </si>
  <si>
    <t>Creditors: amounts falling due within one year</t>
  </si>
  <si>
    <t>Bank overdrafts</t>
  </si>
  <si>
    <t>Bank loans and external borrowing</t>
  </si>
  <si>
    <t>Obligations under finance leases and service concessions</t>
  </si>
  <si>
    <t>Loans repayable to Funding Council (including Financial Transactions)</t>
  </si>
  <si>
    <t>UK Government Loan Schemes (COVID Corporate Finance Facility (CCFF), the Coronavirus Large Business Interruption Loan Scheme (CLBILS))</t>
  </si>
  <si>
    <t>Payments received in advance</t>
  </si>
  <si>
    <t>Trade creditors</t>
  </si>
  <si>
    <t>Taxation and social security</t>
  </si>
  <si>
    <t>Accruals and deferred income</t>
  </si>
  <si>
    <t>Deferred Grants</t>
  </si>
  <si>
    <t>Other creditors</t>
  </si>
  <si>
    <t>Total creditors &lt; 1year</t>
  </si>
  <si>
    <t>Share of net assets/(liabilities) in associate</t>
  </si>
  <si>
    <t>NET CURRENT ASSETS/LIABILITIES</t>
  </si>
  <si>
    <t>TOTAL ASSETS LESS CURRENT LIABILITIES</t>
  </si>
  <si>
    <t>Creditors: amounts falling due after more than one year</t>
  </si>
  <si>
    <t>Finance leases and service concessions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</si>
  <si>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</si>
  <si>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</si>
  <si>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</si>
  <si>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</si>
  <si>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</si>
  <si>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</si>
  <si>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</si>
  <si>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</si>
  <si>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</si>
  <si>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</si>
  <si>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</si>
  <si>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</si>
  <si>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</si>
  <si>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BALANCE SHEET- ADDITIONAL INFORMATION</t>
  </si>
  <si>
    <t xml:space="preserve">Breakdown of current asset investments </t>
  </si>
  <si>
    <t>Figure per balance sheet</t>
  </si>
  <si>
    <t>Representing:</t>
  </si>
  <si>
    <t>Funds, from disposal of fixed assets, held for future fixed asset acquisitions</t>
  </si>
  <si>
    <t>Funds held for third parties</t>
  </si>
  <si>
    <t>Student support funds</t>
  </si>
  <si>
    <t>Other restricted funds</t>
  </si>
  <si>
    <t>Unrestricted cash</t>
  </si>
  <si>
    <t>Breakdown of cash and cash equivalents</t>
  </si>
  <si>
    <t>Bank overdrafts, bank loans and external borrowing</t>
  </si>
  <si>
    <t>Overdrafts</t>
  </si>
  <si>
    <t>Bank loans and external borrowing falling due within one year</t>
  </si>
  <si>
    <t>Bank loans and external borrowing falling due after more than one year</t>
  </si>
  <si>
    <t>Capital Expenditure Projects and Forecast Methods of Financing</t>
  </si>
  <si>
    <t>Expenditure:</t>
  </si>
  <si>
    <t>Land &amp; Buildings</t>
  </si>
  <si>
    <t>Equipment &amp; Others</t>
  </si>
  <si>
    <t>Financed by:</t>
  </si>
  <si>
    <t>Reserves/internal funds</t>
  </si>
  <si>
    <t>Loans</t>
  </si>
  <si>
    <t>Leasing</t>
  </si>
  <si>
    <t>SFC</t>
  </si>
  <si>
    <t>Re-investment of retained proceeds from sales</t>
  </si>
  <si>
    <t>Non-SFC grants</t>
  </si>
  <si>
    <t>PFI</t>
  </si>
  <si>
    <t>Other - please specify if material</t>
  </si>
  <si>
    <t>BORROWING COVENANTS</t>
  </si>
  <si>
    <t>Lender</t>
  </si>
  <si>
    <t>Borrowing   £000</t>
  </si>
  <si>
    <t>Repayment details / end date</t>
  </si>
  <si>
    <t>Interest rate</t>
  </si>
  <si>
    <t>Details of covenants</t>
  </si>
  <si>
    <t>Measurement dates / frequency</t>
  </si>
  <si>
    <t>Details of breaches/waivers agreed</t>
  </si>
  <si>
    <t>Any other information</t>
  </si>
  <si>
    <t xml:space="preserve"> </t>
  </si>
  <si>
    <t>Income ratios</t>
  </si>
  <si>
    <t>Total Income</t>
  </si>
  <si>
    <t>Total Funding Council Grant as % of Total Income</t>
  </si>
  <si>
    <t>Total non-Funding Council Grant as % of Total Income</t>
  </si>
  <si>
    <t>Total Education Contracts and Tuition Fees as % of Total Income</t>
  </si>
  <si>
    <t>RUK student fees as % of Total Income</t>
  </si>
  <si>
    <t>International student fees as% of Total Income</t>
  </si>
  <si>
    <t>Total Research Grants and Contracts as % of Total Income</t>
  </si>
  <si>
    <t>Total Other Income as % of Total Income</t>
  </si>
  <si>
    <t>Residences, catering and coference income as % of Total Income</t>
  </si>
  <si>
    <t>Expenditure ratios</t>
  </si>
  <si>
    <t>Total Expenditure</t>
  </si>
  <si>
    <t>Staff Costs as % of Total Expenditure</t>
  </si>
  <si>
    <t>Employers costs - USS - as % of Total Expenditure</t>
  </si>
  <si>
    <t>Employers costs - STSS - as % of Total Expenditure</t>
  </si>
  <si>
    <t>Employers costs - LGPS - as % of Total Expenditure</t>
  </si>
  <si>
    <t>Employers costs - university's own scheme - as % of Total Expenditure</t>
  </si>
  <si>
    <t>Employers costs - other schemes - as % of Total Expenditure</t>
  </si>
  <si>
    <t>Employers costs - all schemes - as % of Total Expenditure</t>
  </si>
  <si>
    <t>Operating position</t>
  </si>
  <si>
    <t>Operating Surplus/(deficit)</t>
  </si>
  <si>
    <t>Operating Surplus/(deficit) as % of Total Income</t>
  </si>
  <si>
    <t>Adjusted operating surplus/(deficit)</t>
  </si>
  <si>
    <t>Adjusted operating surplus/(deficit) as % of Total Income</t>
  </si>
  <si>
    <t>* Adjusted for fundamental restructuring costs and movement on USS provision</t>
  </si>
  <si>
    <t>Balance Sheet strength</t>
  </si>
  <si>
    <t>Current Ratio</t>
  </si>
  <si>
    <t>Total borrowing: Overdrafts, Loans, Finance Leases and amounts owed to SFC (including FT)</t>
  </si>
  <si>
    <t>Total borrowing as % of Total income</t>
  </si>
  <si>
    <t xml:space="preserve">Ratio Total income to Debt service costs </t>
  </si>
  <si>
    <t>Ratio Net cash flow from operating activities to Debt service costs</t>
  </si>
  <si>
    <t>Cash Position</t>
  </si>
  <si>
    <t>Cash and Current Asset Investments less overdrafts</t>
  </si>
  <si>
    <t>Days Ratio of Cash to Total Expenditure</t>
  </si>
  <si>
    <t>Days Ratio of Unrestricted Cash to Total Expenditure</t>
  </si>
  <si>
    <t>Net cash flow from operating activities as % of total income</t>
  </si>
  <si>
    <t>Financial Forecast Update 2023-24</t>
  </si>
  <si>
    <t>The attached worksheets represent the financial forecast for the institution. They reflect a financial statement of our academic and physical plans for 2023-24. Adequate explanations have been provided for significant variances on the spreadsheet. 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t>
  </si>
  <si>
    <t>2023 SPF</t>
  </si>
  <si>
    <t>SPF Forecast 
2023-24</t>
  </si>
  <si>
    <t>FFU Forecast 
2023-24</t>
  </si>
  <si>
    <t>Details of discussions re covenants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</si>
</sst>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0.0%"/>
    <numFmt numFmtId="165" formatCode="General_)"/>
    <numFmt numFmtId="166" formatCode="0.0"/>
    <numFmt numFmtId="167" formatCode="#,##0;\(#,##0\)"/>
    <numFmt numFmtId="168" formatCode="#,##0;[Red]\(#,##0\)"/>
  </numFmts>
  <fonts count="32" x14ac:knownFonts="1">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sz val="12"/>
      <name val="Calibri"/>
      <family val="2"/>
      <scheme val="minor"/>
    </font>
    <font>
      <sz val="12"/>
      <name val="Calibri"/>
      <family val="2"/>
      <scheme val="minor"/>
    </font>
    <font>
      <b/>
      <i/>
      <sz val="11"/>
      <name val="Calibri"/>
      <family val="2"/>
    </font>
    <font>
      <b/>
      <sz val="9"/>
      <name val="Calibri"/>
      <family val="2"/>
    </font>
    <font>
      <sz val="9"/>
      <name val="Calibri"/>
      <family val="2"/>
    </font>
    <font>
      <sz val="9"/>
      <name val="Arial"/>
      <family val="2"/>
    </font>
    <font>
      <sz val="10"/>
      <name val="Arial"/>
      <family val="2"/>
    </font>
    <font>
      <u/>
      <sz val="10"/>
      <color theme="10"/>
      <name val="Arial"/>
      <family val="2"/>
    </font>
    <font>
      <sz val="9"/>
      <name val="Calibri"/>
      <family val="2"/>
      <scheme val="minor"/>
    </font>
    <font>
      <sz val="10"/>
      <name val="Arial"/>
      <family val="2"/>
    </font>
    <font>
      <b/>
      <i/>
      <sz val="11"/>
      <name val="Calibri"/>
      <family val="2"/>
      <scheme val="minor"/>
    </font>
    <font>
      <b/>
      <sz val="13"/>
      <name val="Calibri"/>
      <family val="2"/>
      <scheme val="minor"/>
    </font>
    <font>
      <sz val="13"/>
      <name val="Calibri"/>
      <family val="2"/>
      <scheme val="minor"/>
    </font>
    <font>
      <u/>
      <sz val="10"/>
      <color theme="10"/>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lightUp">
        <bgColor indexed="9"/>
      </patternFill>
    </fill>
    <fill>
      <patternFill patternType="solid">
        <fgColor theme="0"/>
        <bgColor indexed="64"/>
      </patternFill>
    </fill>
    <fill>
      <patternFill patternType="solid">
        <fgColor rgb="FFFFFF99"/>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s>
  <cellStyleXfs count="7">
    <xf numFmtId="0" fontId="0" fillId="0" borderId="0"/>
    <xf numFmtId="165" fontId="4"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0" fontId="25" fillId="0" borderId="0" applyNumberFormat="0" applyFill="0" applyBorder="0" applyAlignment="0" applyProtection="0"/>
    <xf numFmtId="9" fontId="27" fillId="0" borderId="0" applyFont="0" applyFill="0" applyBorder="0" applyAlignment="0" applyProtection="0"/>
  </cellStyleXfs>
  <cellXfs count="320">
    <xf numFmtId="0" fontId="0" fillId="0" borderId="0" xfId="0"/>
    <xf numFmtId="0" fontId="0" fillId="3" borderId="0" xfId="0" applyFill="1"/>
    <xf numFmtId="0" fontId="1" fillId="3" borderId="0" xfId="0" applyFont="1" applyFill="1" applyAlignment="1">
      <alignment vertical="center"/>
    </xf>
    <xf numFmtId="0" fontId="2" fillId="3" borderId="0" xfId="0" applyFont="1" applyFill="1" applyAlignment="1">
      <alignment vertical="center"/>
    </xf>
    <xf numFmtId="0" fontId="2" fillId="3" borderId="0" xfId="0" applyFont="1" applyFill="1"/>
    <xf numFmtId="167" fontId="5" fillId="3" borderId="0" xfId="0" applyNumberFormat="1" applyFont="1" applyFill="1"/>
    <xf numFmtId="167" fontId="6" fillId="3" borderId="0" xfId="0" applyNumberFormat="1" applyFont="1" applyFill="1"/>
    <xf numFmtId="0" fontId="6" fillId="3" borderId="0" xfId="0" quotePrefix="1" applyFont="1" applyFill="1" applyAlignment="1">
      <alignment horizontal="center"/>
    </xf>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7" fontId="9" fillId="3" borderId="0" xfId="0" applyNumberFormat="1" applyFont="1" applyFill="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xf numFmtId="0" fontId="13" fillId="3" borderId="0" xfId="0" applyFont="1" applyFill="1" applyAlignment="1">
      <alignment horizontal="left"/>
    </xf>
    <xf numFmtId="0" fontId="14" fillId="3" borderId="0" xfId="0" applyFont="1" applyFill="1" applyAlignment="1">
      <alignment vertical="center"/>
    </xf>
    <xf numFmtId="164" fontId="14" fillId="3" borderId="0" xfId="0" applyNumberFormat="1" applyFont="1" applyFill="1"/>
    <xf numFmtId="0" fontId="14" fillId="3" borderId="0" xfId="0" applyFont="1" applyFill="1" applyAlignment="1" applyProtection="1">
      <alignment wrapText="1"/>
      <protection locked="0"/>
    </xf>
    <xf numFmtId="1" fontId="11" fillId="3" borderId="0" xfId="1" applyNumberFormat="1" applyFont="1" applyFill="1"/>
    <xf numFmtId="1" fontId="12" fillId="3" borderId="0" xfId="1" applyNumberFormat="1" applyFont="1" applyFill="1" applyAlignment="1">
      <alignment horizontal="left"/>
    </xf>
    <xf numFmtId="166" fontId="12" fillId="3" borderId="0" xfId="1" applyNumberFormat="1" applyFont="1" applyFill="1"/>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6" fillId="3" borderId="0" xfId="1" applyNumberFormat="1" applyFont="1" applyFill="1" applyAlignment="1">
      <alignment vertical="center"/>
    </xf>
    <xf numFmtId="1" fontId="12" fillId="3" borderId="0" xfId="1" applyNumberFormat="1" applyFont="1" applyFill="1" applyAlignment="1">
      <alignment horizontal="left" vertical="center"/>
    </xf>
    <xf numFmtId="1" fontId="16"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5" fillId="3" borderId="0" xfId="1" applyNumberFormat="1" applyFont="1" applyFill="1" applyAlignment="1">
      <alignment horizontal="left" vertical="center"/>
    </xf>
    <xf numFmtId="165" fontId="15" fillId="3" borderId="0" xfId="1" applyFont="1" applyFill="1" applyAlignment="1">
      <alignment vertical="center"/>
    </xf>
    <xf numFmtId="0" fontId="8" fillId="3" borderId="0" xfId="0" applyFont="1" applyFill="1"/>
    <xf numFmtId="0" fontId="7" fillId="3" borderId="0" xfId="0" applyFont="1" applyFill="1"/>
    <xf numFmtId="0" fontId="10" fillId="3" borderId="0" xfId="0" applyFont="1" applyFill="1" applyAlignment="1">
      <alignment horizontal="left" vertical="center"/>
    </xf>
    <xf numFmtId="0" fontId="9" fillId="3" borderId="0" xfId="0" applyFont="1" applyFill="1"/>
    <xf numFmtId="0" fontId="9" fillId="3" borderId="0" xfId="0" applyFont="1" applyFill="1" applyAlignment="1">
      <alignment vertical="center"/>
    </xf>
    <xf numFmtId="0" fontId="9" fillId="3" borderId="0" xfId="0" applyFont="1" applyFill="1" applyAlignment="1">
      <alignment vertical="center" wrapText="1"/>
    </xf>
    <xf numFmtId="0" fontId="10" fillId="3" borderId="0" xfId="0" applyFont="1" applyFill="1" applyAlignment="1">
      <alignment vertical="center"/>
    </xf>
    <xf numFmtId="0" fontId="17" fillId="3" borderId="0" xfId="0" applyFont="1" applyFill="1"/>
    <xf numFmtId="0" fontId="10" fillId="3" borderId="0" xfId="0" applyFont="1" applyFill="1"/>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164" fontId="9" fillId="3" borderId="0" xfId="0" applyNumberFormat="1" applyFont="1" applyFill="1"/>
    <xf numFmtId="0" fontId="18" fillId="3" borderId="0" xfId="0" applyFont="1" applyFill="1"/>
    <xf numFmtId="0" fontId="19" fillId="3" borderId="0" xfId="0" applyFont="1" applyFill="1"/>
    <xf numFmtId="0" fontId="19" fillId="2" borderId="3" xfId="0" applyFont="1" applyFill="1" applyBorder="1" applyAlignment="1">
      <alignment horizontal="center"/>
    </xf>
    <xf numFmtId="0" fontId="19" fillId="2" borderId="2" xfId="0" applyFont="1" applyFill="1" applyBorder="1"/>
    <xf numFmtId="0" fontId="19" fillId="3" borderId="9" xfId="0" applyFont="1" applyFill="1" applyBorder="1" applyAlignment="1">
      <alignment vertical="center"/>
    </xf>
    <xf numFmtId="0" fontId="19" fillId="3" borderId="11" xfId="0" applyFont="1" applyFill="1" applyBorder="1" applyAlignment="1">
      <alignment vertical="center"/>
    </xf>
    <xf numFmtId="0" fontId="8" fillId="3" borderId="0" xfId="0" applyFont="1" applyFill="1" applyAlignment="1">
      <alignment horizontal="left"/>
    </xf>
    <xf numFmtId="0" fontId="8" fillId="3"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vertical="center"/>
    </xf>
    <xf numFmtId="0" fontId="7" fillId="3" borderId="0" xfId="0" applyFont="1" applyFill="1" applyAlignment="1">
      <alignment vertical="center" wrapText="1"/>
    </xf>
    <xf numFmtId="0" fontId="10" fillId="3" borderId="0" xfId="0" applyFont="1" applyFill="1" applyAlignment="1">
      <alignment horizontal="left"/>
    </xf>
    <xf numFmtId="9" fontId="9" fillId="3" borderId="0" xfId="0" applyNumberFormat="1" applyFont="1" applyFill="1"/>
    <xf numFmtId="0" fontId="10" fillId="3" borderId="0" xfId="0" applyFont="1" applyFill="1" applyAlignment="1">
      <alignment vertical="center" wrapText="1"/>
    </xf>
    <xf numFmtId="0" fontId="9" fillId="3" borderId="0" xfId="0" applyFont="1" applyFill="1" applyAlignment="1">
      <alignment horizontal="left" vertical="center"/>
    </xf>
    <xf numFmtId="9" fontId="10" fillId="3" borderId="0" xfId="0" applyNumberFormat="1" applyFont="1" applyFill="1"/>
    <xf numFmtId="0" fontId="9" fillId="3" borderId="0" xfId="0" applyFont="1" applyFill="1" applyAlignment="1">
      <alignment wrapText="1"/>
    </xf>
    <xf numFmtId="3" fontId="9" fillId="3" borderId="0" xfId="0" applyNumberFormat="1" applyFont="1" applyFill="1"/>
    <xf numFmtId="6" fontId="8" fillId="3" borderId="0" xfId="0" quotePrefix="1" applyNumberFormat="1" applyFont="1" applyFill="1" applyAlignment="1">
      <alignment horizontal="center"/>
    </xf>
    <xf numFmtId="164" fontId="7" fillId="3" borderId="0" xfId="0" applyNumberFormat="1" applyFont="1" applyFill="1"/>
    <xf numFmtId="0" fontId="21" fillId="3" borderId="0" xfId="0" applyFont="1" applyFill="1" applyAlignment="1">
      <alignment horizontal="center" vertical="center" wrapText="1"/>
    </xf>
    <xf numFmtId="0" fontId="22" fillId="3" borderId="0" xfId="0" applyFont="1" applyFill="1"/>
    <xf numFmtId="6" fontId="21" fillId="3" borderId="0" xfId="0" applyNumberFormat="1" applyFont="1" applyFill="1" applyAlignment="1">
      <alignment horizontal="center"/>
    </xf>
    <xf numFmtId="164" fontId="22" fillId="3" borderId="0" xfId="0" applyNumberFormat="1" applyFont="1" applyFill="1"/>
    <xf numFmtId="0" fontId="23" fillId="3" borderId="0" xfId="0" applyFont="1" applyFill="1"/>
    <xf numFmtId="3" fontId="9" fillId="3" borderId="2"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6" fontId="21"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horizontal="left"/>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lignment horizontal="right" vertical="center"/>
    </xf>
    <xf numFmtId="167" fontId="20" fillId="3" borderId="0" xfId="0" applyNumberFormat="1" applyFont="1" applyFill="1" applyAlignment="1">
      <alignment horizontal="right" vertical="center"/>
    </xf>
    <xf numFmtId="167" fontId="7" fillId="3" borderId="0" xfId="0" applyNumberFormat="1" applyFont="1" applyFill="1" applyAlignment="1">
      <alignment horizontal="right" vertical="center"/>
    </xf>
    <xf numFmtId="167" fontId="8" fillId="3" borderId="0" xfId="0" applyNumberFormat="1" applyFont="1" applyFill="1" applyAlignment="1">
      <alignment horizontal="right" vertical="center"/>
    </xf>
    <xf numFmtId="167" fontId="9" fillId="4" borderId="1" xfId="0" applyNumberFormat="1" applyFont="1" applyFill="1" applyBorder="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0" borderId="1" xfId="0" applyNumberFormat="1" applyFont="1" applyBorder="1" applyAlignment="1">
      <alignment horizontal="right" vertical="center"/>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lignment horizontal="right"/>
    </xf>
    <xf numFmtId="0" fontId="0" fillId="3" borderId="0" xfId="0" applyFill="1" applyAlignment="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lignment vertical="top"/>
    </xf>
    <xf numFmtId="167" fontId="7" fillId="6" borderId="0" xfId="0" applyNumberFormat="1" applyFont="1" applyFill="1" applyAlignment="1" applyProtection="1">
      <alignment horizontal="right" vertical="center"/>
      <protection locked="0"/>
    </xf>
    <xf numFmtId="0" fontId="13" fillId="3" borderId="0" xfId="0" applyFont="1" applyFill="1"/>
    <xf numFmtId="167" fontId="9" fillId="6" borderId="0" xfId="0" applyNumberFormat="1" applyFont="1" applyFill="1" applyAlignment="1" applyProtection="1">
      <alignment horizontal="right" vertical="center"/>
      <protection locked="0"/>
    </xf>
    <xf numFmtId="167" fontId="10" fillId="6"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xf numFmtId="0" fontId="7" fillId="6" borderId="0" xfId="0" applyFont="1" applyFill="1"/>
    <xf numFmtId="167" fontId="8" fillId="3" borderId="6" xfId="0" applyNumberFormat="1" applyFont="1" applyFill="1" applyBorder="1" applyAlignment="1">
      <alignment horizontal="right" vertical="center"/>
    </xf>
    <xf numFmtId="167" fontId="9" fillId="3" borderId="4" xfId="0" applyNumberFormat="1" applyFont="1" applyFill="1" applyBorder="1"/>
    <xf numFmtId="0" fontId="24" fillId="3" borderId="0" xfId="0" applyFont="1" applyFill="1"/>
    <xf numFmtId="0" fontId="9" fillId="3" borderId="18" xfId="0" applyFont="1" applyFill="1" applyBorder="1" applyAlignment="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lignment vertical="center"/>
    </xf>
    <xf numFmtId="0" fontId="9" fillId="3" borderId="21" xfId="0" applyFont="1" applyFill="1" applyBorder="1"/>
    <xf numFmtId="0" fontId="10" fillId="3" borderId="20" xfId="0" applyFont="1" applyFill="1" applyBorder="1" applyAlignment="1">
      <alignment vertical="center"/>
    </xf>
    <xf numFmtId="0" fontId="9" fillId="3" borderId="22" xfId="0" applyFont="1" applyFill="1" applyBorder="1" applyAlignment="1">
      <alignment vertical="center"/>
    </xf>
    <xf numFmtId="0" fontId="9" fillId="3" borderId="23" xfId="0" applyFont="1" applyFill="1" applyBorder="1" applyAlignment="1">
      <alignment vertical="center"/>
    </xf>
    <xf numFmtId="167" fontId="9" fillId="6" borderId="23" xfId="0" applyNumberFormat="1" applyFont="1" applyFill="1" applyBorder="1" applyAlignment="1" applyProtection="1">
      <alignment horizontal="right" vertical="center"/>
      <protection locked="0"/>
    </xf>
    <xf numFmtId="0" fontId="9" fillId="3" borderId="24" xfId="0" applyFont="1" applyFill="1" applyBorder="1"/>
    <xf numFmtId="0" fontId="10" fillId="3" borderId="17" xfId="0" applyFont="1" applyFill="1" applyBorder="1" applyAlignment="1">
      <alignment vertical="center"/>
    </xf>
    <xf numFmtId="167" fontId="9" fillId="7" borderId="1" xfId="0" applyNumberFormat="1" applyFont="1" applyFill="1" applyBorder="1" applyAlignment="1" applyProtection="1">
      <alignment horizontal="right" vertical="center"/>
      <protection locked="0"/>
    </xf>
    <xf numFmtId="0" fontId="14" fillId="2" borderId="3" xfId="0" applyFont="1" applyFill="1" applyBorder="1" applyAlignment="1">
      <alignment horizontal="center"/>
    </xf>
    <xf numFmtId="164" fontId="7" fillId="3" borderId="0" xfId="6" applyNumberFormat="1" applyFont="1" applyFill="1" applyBorder="1" applyProtection="1"/>
    <xf numFmtId="0" fontId="14" fillId="2" borderId="2" xfId="0" applyFont="1" applyFill="1" applyBorder="1" applyAlignment="1">
      <alignment horizontal="center" vertical="top"/>
    </xf>
    <xf numFmtId="0" fontId="0" fillId="3" borderId="0" xfId="0" applyFill="1" applyProtection="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167" fontId="9" fillId="6" borderId="0" xfId="0" applyNumberFormat="1" applyFont="1" applyFill="1" applyAlignment="1">
      <alignment horizontal="right" vertical="center"/>
    </xf>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right"/>
    </xf>
    <xf numFmtId="0" fontId="14" fillId="0" borderId="0" xfId="0" applyFont="1" applyAlignment="1" applyProtection="1">
      <alignment horizontal="left"/>
      <protection locked="0"/>
    </xf>
    <xf numFmtId="0" fontId="14" fillId="0" borderId="0" xfId="0" applyFont="1" applyAlignment="1" applyProtection="1">
      <alignment horizontal="left" wrapText="1"/>
      <protection locked="0"/>
    </xf>
    <xf numFmtId="167" fontId="14" fillId="0" borderId="0" xfId="0" applyNumberFormat="1" applyFont="1" applyAlignment="1">
      <alignment horizontal="center" vertical="center"/>
    </xf>
    <xf numFmtId="0" fontId="14" fillId="0" borderId="0" xfId="0" applyFont="1" applyAlignment="1">
      <alignment horizontal="center"/>
    </xf>
    <xf numFmtId="167" fontId="14" fillId="0" borderId="0" xfId="0" applyNumberFormat="1" applyFont="1" applyAlignment="1" applyProtection="1">
      <alignment horizontal="center" vertical="center"/>
      <protection locked="0"/>
    </xf>
    <xf numFmtId="167" fontId="14" fillId="0" borderId="0" xfId="0" applyNumberFormat="1" applyFont="1" applyAlignment="1">
      <alignment horizontal="center"/>
    </xf>
    <xf numFmtId="167" fontId="14" fillId="0" borderId="0" xfId="0" applyNumberFormat="1" applyFont="1" applyAlignment="1" applyProtection="1">
      <alignment horizontal="center"/>
      <protection locked="0"/>
    </xf>
    <xf numFmtId="167" fontId="13" fillId="0" borderId="0" xfId="0" applyNumberFormat="1" applyFont="1" applyAlignment="1">
      <alignment horizontal="center"/>
    </xf>
    <xf numFmtId="6" fontId="10" fillId="3" borderId="0" xfId="0" applyNumberFormat="1" applyFont="1" applyFill="1" applyAlignment="1" applyProtection="1">
      <alignment horizontal="center"/>
      <protection locked="0"/>
    </xf>
    <xf numFmtId="6" fontId="26" fillId="3" borderId="0" xfId="0" applyNumberFormat="1" applyFont="1" applyFill="1" applyAlignment="1" applyProtection="1">
      <alignment horizontal="left" vertical="top" wrapText="1"/>
      <protection locked="0"/>
    </xf>
    <xf numFmtId="6" fontId="10" fillId="3" borderId="0" xfId="0" applyNumberFormat="1" applyFont="1" applyFill="1" applyAlignment="1">
      <alignment horizontal="center"/>
    </xf>
    <xf numFmtId="6" fontId="8" fillId="3" borderId="0" xfId="0" applyNumberFormat="1" applyFont="1" applyFill="1" applyAlignment="1">
      <alignment horizontal="center"/>
    </xf>
    <xf numFmtId="6" fontId="8" fillId="3" borderId="0" xfId="0" applyNumberFormat="1" applyFont="1" applyFill="1" applyAlignment="1" applyProtection="1">
      <alignment horizontal="center"/>
      <protection locked="0"/>
    </xf>
    <xf numFmtId="0" fontId="10" fillId="3"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3" xfId="0" applyFont="1" applyFill="1" applyBorder="1" applyAlignment="1">
      <alignment horizontal="center" vertical="center" wrapText="1"/>
    </xf>
    <xf numFmtId="6" fontId="10" fillId="8" borderId="12" xfId="0" quotePrefix="1" applyNumberFormat="1" applyFont="1" applyFill="1" applyBorder="1" applyAlignment="1">
      <alignment horizontal="center"/>
    </xf>
    <xf numFmtId="6" fontId="10" fillId="8" borderId="16" xfId="0" quotePrefix="1" applyNumberFormat="1" applyFont="1" applyFill="1" applyBorder="1" applyAlignment="1">
      <alignment horizontal="center"/>
    </xf>
    <xf numFmtId="6" fontId="10" fillId="8" borderId="14" xfId="0" quotePrefix="1" applyNumberFormat="1" applyFont="1" applyFill="1" applyBorder="1" applyAlignment="1">
      <alignment horizontal="center"/>
    </xf>
    <xf numFmtId="6" fontId="10" fillId="8" borderId="12" xfId="0" applyNumberFormat="1" applyFont="1" applyFill="1" applyBorder="1" applyAlignment="1">
      <alignment horizontal="center"/>
    </xf>
    <xf numFmtId="6" fontId="10" fillId="8" borderId="16" xfId="0" applyNumberFormat="1" applyFont="1" applyFill="1" applyBorder="1" applyAlignment="1">
      <alignment horizontal="center"/>
    </xf>
    <xf numFmtId="6" fontId="10" fillId="8" borderId="4" xfId="0" applyNumberFormat="1" applyFont="1" applyFill="1" applyBorder="1" applyAlignment="1">
      <alignment horizontal="center"/>
    </xf>
    <xf numFmtId="0" fontId="13" fillId="8" borderId="9" xfId="0" applyFont="1" applyFill="1" applyBorder="1" applyAlignment="1">
      <alignment horizontal="center" wrapText="1"/>
    </xf>
    <xf numFmtId="0" fontId="13" fillId="8" borderId="13" xfId="0" applyFont="1" applyFill="1" applyBorder="1" applyAlignment="1">
      <alignment horizontal="center" wrapText="1"/>
    </xf>
    <xf numFmtId="0" fontId="13" fillId="8" borderId="12" xfId="0" quotePrefix="1" applyFont="1" applyFill="1" applyBorder="1" applyAlignment="1">
      <alignment horizontal="center"/>
    </xf>
    <xf numFmtId="0" fontId="13" fillId="8" borderId="14" xfId="0" quotePrefix="1" applyFont="1" applyFill="1" applyBorder="1" applyAlignment="1">
      <alignment horizontal="center"/>
    </xf>
    <xf numFmtId="6" fontId="8" fillId="8" borderId="12" xfId="0" applyNumberFormat="1" applyFont="1" applyFill="1" applyBorder="1" applyAlignment="1">
      <alignment horizontal="center"/>
    </xf>
    <xf numFmtId="6" fontId="8" fillId="8" borderId="14" xfId="0" applyNumberFormat="1" applyFont="1" applyFill="1" applyBorder="1" applyAlignment="1">
      <alignment horizontal="center"/>
    </xf>
    <xf numFmtId="6" fontId="8" fillId="8" borderId="4" xfId="0" applyNumberFormat="1" applyFont="1" applyFill="1" applyBorder="1" applyAlignment="1">
      <alignment horizontal="center"/>
    </xf>
    <xf numFmtId="0" fontId="13" fillId="0" borderId="0" xfId="0" applyFont="1" applyAlignment="1">
      <alignment horizontal="center" wrapText="1"/>
    </xf>
    <xf numFmtId="0" fontId="13" fillId="0" borderId="0" xfId="0" quotePrefix="1" applyFont="1" applyAlignment="1">
      <alignment horizontal="center"/>
    </xf>
    <xf numFmtId="6" fontId="8" fillId="8" borderId="12" xfId="0" quotePrefix="1" applyNumberFormat="1" applyFont="1" applyFill="1" applyBorder="1" applyAlignment="1">
      <alignment horizontal="center"/>
    </xf>
    <xf numFmtId="6" fontId="8" fillId="8" borderId="14" xfId="0" quotePrefix="1" applyNumberFormat="1" applyFont="1" applyFill="1" applyBorder="1" applyAlignment="1">
      <alignment horizontal="center"/>
    </xf>
    <xf numFmtId="0" fontId="21" fillId="8" borderId="9" xfId="0" applyFont="1" applyFill="1" applyBorder="1" applyAlignment="1">
      <alignment horizontal="center" vertical="center" wrapText="1"/>
    </xf>
    <xf numFmtId="0" fontId="21" fillId="8" borderId="13" xfId="0" applyFont="1" applyFill="1" applyBorder="1" applyAlignment="1">
      <alignment horizontal="center" vertical="center" wrapText="1"/>
    </xf>
    <xf numFmtId="6" fontId="21" fillId="8" borderId="14" xfId="0" quotePrefix="1" applyNumberFormat="1" applyFont="1" applyFill="1" applyBorder="1" applyAlignment="1">
      <alignment horizontal="center"/>
    </xf>
    <xf numFmtId="6" fontId="21" fillId="8" borderId="12" xfId="0" applyNumberFormat="1" applyFont="1" applyFill="1" applyBorder="1" applyAlignment="1">
      <alignment horizontal="center"/>
    </xf>
    <xf numFmtId="6" fontId="21" fillId="8" borderId="14" xfId="0" applyNumberFormat="1" applyFont="1" applyFill="1" applyBorder="1" applyAlignment="1">
      <alignment horizontal="center"/>
    </xf>
    <xf numFmtId="0" fontId="12" fillId="8" borderId="3" xfId="0" applyFont="1" applyFill="1" applyBorder="1" applyAlignment="1">
      <alignment horizontal="center" vertical="center" wrapText="1"/>
    </xf>
    <xf numFmtId="0" fontId="11" fillId="8" borderId="4" xfId="0" quotePrefix="1" applyFont="1" applyFill="1" applyBorder="1" applyAlignment="1">
      <alignment horizontal="center"/>
    </xf>
    <xf numFmtId="2" fontId="9" fillId="3" borderId="3" xfId="0" applyNumberFormat="1" applyFont="1" applyFill="1" applyBorder="1" applyAlignment="1">
      <alignment horizontal="center" vertical="center"/>
    </xf>
    <xf numFmtId="6" fontId="10" fillId="3" borderId="2" xfId="0" quotePrefix="1" applyNumberFormat="1" applyFont="1" applyFill="1" applyBorder="1" applyAlignment="1">
      <alignment horizontal="center"/>
    </xf>
    <xf numFmtId="6" fontId="10" fillId="3" borderId="2" xfId="0" applyNumberFormat="1" applyFont="1" applyFill="1" applyBorder="1" applyAlignment="1">
      <alignment horizontal="center"/>
    </xf>
    <xf numFmtId="0" fontId="14" fillId="3" borderId="0" xfId="0" applyFont="1" applyFill="1" applyAlignment="1">
      <alignment wrapText="1"/>
    </xf>
    <xf numFmtId="0" fontId="13" fillId="3" borderId="0" xfId="0" applyFont="1" applyFill="1" applyAlignment="1">
      <alignment horizontal="center" vertical="center" wrapText="1"/>
    </xf>
    <xf numFmtId="0" fontId="13" fillId="3" borderId="0" xfId="0" applyFont="1" applyFill="1" applyAlignment="1">
      <alignment vertical="center"/>
    </xf>
    <xf numFmtId="0" fontId="9" fillId="8" borderId="4" xfId="0" applyFont="1" applyFill="1" applyBorder="1" applyAlignment="1">
      <alignment horizontal="center"/>
    </xf>
    <xf numFmtId="0" fontId="9" fillId="3" borderId="0" xfId="0" applyFont="1" applyFill="1" applyAlignment="1">
      <alignment horizontal="center"/>
    </xf>
    <xf numFmtId="0" fontId="9" fillId="3" borderId="0" xfId="0" applyFont="1" applyFill="1" applyAlignment="1">
      <alignment horizontal="center" wrapText="1"/>
    </xf>
    <xf numFmtId="167" fontId="9" fillId="3" borderId="1" xfId="0" applyNumberFormat="1" applyFont="1" applyFill="1" applyBorder="1" applyAlignment="1">
      <alignment horizontal="right" vertical="center"/>
    </xf>
    <xf numFmtId="0" fontId="9" fillId="3" borderId="0" xfId="0" applyFont="1" applyFill="1" applyAlignment="1" applyProtection="1">
      <alignment horizontal="left" wrapText="1"/>
      <protection locked="0"/>
    </xf>
    <xf numFmtId="0" fontId="9" fillId="3" borderId="0" xfId="0" applyFont="1" applyFill="1" applyAlignment="1" applyProtection="1">
      <alignment horizontal="center" wrapText="1"/>
      <protection locked="0"/>
    </xf>
    <xf numFmtId="167" fontId="10" fillId="3" borderId="5" xfId="0" applyNumberFormat="1" applyFont="1" applyFill="1" applyBorder="1" applyAlignment="1">
      <alignment horizontal="right" vertical="center"/>
    </xf>
    <xf numFmtId="167" fontId="28" fillId="3" borderId="0" xfId="0" applyNumberFormat="1" applyFont="1" applyFill="1" applyAlignment="1">
      <alignment horizontal="right" vertical="center"/>
    </xf>
    <xf numFmtId="0" fontId="9" fillId="3" borderId="0" xfId="0" applyFont="1" applyFill="1" applyAlignment="1">
      <alignment horizontal="right" vertical="center"/>
    </xf>
    <xf numFmtId="167" fontId="10" fillId="3" borderId="0" xfId="0" applyNumberFormat="1" applyFont="1" applyFill="1" applyAlignment="1">
      <alignment horizontal="right" vertical="center" wrapText="1"/>
    </xf>
    <xf numFmtId="167" fontId="10" fillId="6" borderId="0" xfId="0" applyNumberFormat="1" applyFont="1" applyFill="1" applyAlignment="1">
      <alignment horizontal="right" vertical="center" wrapText="1"/>
    </xf>
    <xf numFmtId="167" fontId="9" fillId="6" borderId="16"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wrapText="1"/>
      <protection locked="0"/>
    </xf>
    <xf numFmtId="0" fontId="10" fillId="0" borderId="0" xfId="0" applyFont="1" applyAlignment="1">
      <alignment vertical="center"/>
    </xf>
    <xf numFmtId="0" fontId="14" fillId="3" borderId="0" xfId="0" applyFont="1" applyFill="1" applyProtection="1">
      <protection locked="0"/>
    </xf>
    <xf numFmtId="0" fontId="14" fillId="3" borderId="7" xfId="0" applyFont="1" applyFill="1" applyBorder="1"/>
    <xf numFmtId="0" fontId="19" fillId="3" borderId="10" xfId="0" applyFont="1" applyFill="1" applyBorder="1" applyAlignment="1">
      <alignment vertical="center"/>
    </xf>
    <xf numFmtId="0" fontId="14" fillId="5" borderId="3" xfId="0" applyFont="1" applyFill="1" applyBorder="1" applyAlignment="1">
      <alignment horizontal="center" vertical="center"/>
    </xf>
    <xf numFmtId="0" fontId="19" fillId="3" borderId="8" xfId="0" applyFont="1" applyFill="1" applyBorder="1" applyAlignment="1">
      <alignment vertical="center"/>
    </xf>
    <xf numFmtId="0" fontId="14" fillId="5" borderId="1" xfId="0" applyFont="1" applyFill="1" applyBorder="1" applyAlignment="1">
      <alignment horizontal="center" vertical="center"/>
    </xf>
    <xf numFmtId="164" fontId="14" fillId="3" borderId="7" xfId="0" applyNumberFormat="1" applyFont="1" applyFill="1" applyBorder="1"/>
    <xf numFmtId="0" fontId="14" fillId="2" borderId="3" xfId="0" applyFont="1" applyFill="1" applyBorder="1"/>
    <xf numFmtId="0" fontId="19" fillId="2" borderId="3" xfId="0" applyFont="1" applyFill="1" applyBorder="1" applyAlignment="1">
      <alignment horizontal="left" vertical="center" wrapText="1"/>
    </xf>
    <xf numFmtId="0" fontId="29" fillId="3" borderId="0" xfId="0" applyFont="1" applyFill="1"/>
    <xf numFmtId="0" fontId="30" fillId="3" borderId="0" xfId="0" applyFont="1" applyFill="1"/>
    <xf numFmtId="0" fontId="30" fillId="4" borderId="1" xfId="0" applyFont="1" applyFill="1" applyBorder="1" applyProtection="1">
      <protection locked="0"/>
    </xf>
    <xf numFmtId="0" fontId="31" fillId="4" borderId="1" xfId="5" applyFont="1" applyFill="1" applyBorder="1" applyProtection="1">
      <protection locked="0"/>
    </xf>
    <xf numFmtId="0" fontId="29" fillId="2" borderId="1" xfId="0" applyFont="1" applyFill="1" applyBorder="1" applyAlignment="1">
      <alignment vertical="top"/>
    </xf>
    <xf numFmtId="0" fontId="30" fillId="3" borderId="0" xfId="0" applyFont="1" applyFill="1" applyAlignment="1">
      <alignment horizontal="center" vertical="center" wrapText="1"/>
    </xf>
    <xf numFmtId="0" fontId="18" fillId="3" borderId="0" xfId="0" applyFont="1" applyFill="1" applyAlignment="1">
      <alignment horizontal="left"/>
    </xf>
    <xf numFmtId="0" fontId="13" fillId="0" borderId="0" xfId="0" applyFont="1" applyAlignment="1">
      <alignment horizontal="left"/>
    </xf>
    <xf numFmtId="49" fontId="14" fillId="0" borderId="1" xfId="0" applyNumberFormat="1" applyFont="1" applyBorder="1" applyAlignment="1">
      <alignment horizontal="left" wrapText="1"/>
    </xf>
    <xf numFmtId="0" fontId="14" fillId="0" borderId="1" xfId="0" applyFont="1" applyBorder="1" applyAlignment="1">
      <alignment horizontal="center" wrapText="1"/>
    </xf>
    <xf numFmtId="0" fontId="14" fillId="0" borderId="1" xfId="0" applyFont="1" applyBorder="1" applyAlignment="1">
      <alignment wrapText="1"/>
    </xf>
    <xf numFmtId="0" fontId="14" fillId="0" borderId="0" xfId="0" applyFont="1" applyAlignment="1">
      <alignment wrapText="1"/>
    </xf>
    <xf numFmtId="3" fontId="14" fillId="0" borderId="0" xfId="0" applyNumberFormat="1" applyFont="1"/>
    <xf numFmtId="0" fontId="14" fillId="0" borderId="0" xfId="0" applyFont="1" applyAlignment="1">
      <alignment vertical="top"/>
    </xf>
    <xf numFmtId="49" fontId="14" fillId="4" borderId="1" xfId="0" applyNumberFormat="1" applyFont="1" applyFill="1" applyBorder="1" applyAlignment="1" applyProtection="1">
      <alignment horizontal="left" vertical="top" wrapText="1"/>
      <protection locked="0"/>
    </xf>
    <xf numFmtId="49" fontId="14" fillId="4" borderId="1" xfId="0" applyNumberFormat="1" applyFont="1" applyFill="1" applyBorder="1" applyAlignment="1" applyProtection="1">
      <alignment horizontal="right" vertical="top" wrapText="1"/>
      <protection locked="0"/>
    </xf>
    <xf numFmtId="167" fontId="14" fillId="4" borderId="1" xfId="0" applyNumberFormat="1" applyFont="1" applyFill="1" applyBorder="1" applyAlignment="1" applyProtection="1">
      <alignment horizontal="right" vertical="top" wrapText="1"/>
      <protection locked="0"/>
    </xf>
    <xf numFmtId="6" fontId="10" fillId="8" borderId="14" xfId="0" applyNumberFormat="1" applyFont="1" applyFill="1" applyBorder="1" applyAlignment="1">
      <alignment horizontal="center"/>
    </xf>
    <xf numFmtId="6" fontId="21" fillId="8" borderId="14" xfId="0" quotePrefix="1" applyNumberFormat="1" applyFont="1" applyFill="1" applyBorder="1" applyAlignment="1">
      <alignment horizontal="center" vertical="center"/>
    </xf>
    <xf numFmtId="0" fontId="14" fillId="7" borderId="3" xfId="0" applyFont="1" applyFill="1" applyBorder="1" applyAlignment="1" applyProtection="1">
      <alignment horizontal="left" vertical="center" wrapText="1"/>
      <protection locked="0"/>
    </xf>
    <xf numFmtId="0" fontId="14" fillId="7" borderId="1" xfId="0" applyFont="1" applyFill="1" applyBorder="1" applyAlignment="1" applyProtection="1">
      <alignment horizontal="left" vertical="center" wrapText="1"/>
      <protection locked="0"/>
    </xf>
    <xf numFmtId="167" fontId="9" fillId="0" borderId="0" xfId="0" applyNumberFormat="1" applyFont="1" applyAlignment="1">
      <alignment horizontal="right" vertical="center"/>
    </xf>
    <xf numFmtId="0" fontId="9" fillId="0" borderId="0" xfId="0" applyFont="1"/>
    <xf numFmtId="0" fontId="10" fillId="0" borderId="0" xfId="0" applyFont="1" applyAlignment="1">
      <alignment horizontal="center" vertical="center" wrapText="1"/>
    </xf>
    <xf numFmtId="6" fontId="10" fillId="0" borderId="0" xfId="0" quotePrefix="1" applyNumberFormat="1" applyFont="1" applyAlignment="1">
      <alignment horizontal="center"/>
    </xf>
    <xf numFmtId="167" fontId="10" fillId="0" borderId="0" xfId="0" applyNumberFormat="1" applyFont="1" applyAlignment="1">
      <alignment horizontal="right" vertical="center"/>
    </xf>
    <xf numFmtId="167" fontId="28" fillId="0" borderId="0" xfId="0" applyNumberFormat="1" applyFont="1" applyAlignment="1">
      <alignment horizontal="right" vertical="center"/>
    </xf>
    <xf numFmtId="0" fontId="9" fillId="0" borderId="0" xfId="0" applyFont="1" applyAlignment="1">
      <alignment horizontal="right" vertical="center"/>
    </xf>
    <xf numFmtId="167" fontId="10" fillId="0" borderId="0" xfId="0" applyNumberFormat="1" applyFont="1" applyAlignment="1">
      <alignment horizontal="right" vertical="center" wrapText="1"/>
    </xf>
    <xf numFmtId="167" fontId="9" fillId="0" borderId="0" xfId="0" applyNumberFormat="1" applyFont="1" applyAlignment="1" applyProtection="1">
      <alignment horizontal="right" vertical="center"/>
      <protection locked="0"/>
    </xf>
    <xf numFmtId="167" fontId="9" fillId="0" borderId="0" xfId="0" applyNumberFormat="1" applyFont="1" applyAlignment="1" applyProtection="1">
      <alignment horizontal="right" vertical="center" wrapText="1"/>
      <protection locked="0"/>
    </xf>
    <xf numFmtId="167" fontId="8" fillId="3" borderId="15" xfId="0" applyNumberFormat="1" applyFont="1" applyFill="1" applyBorder="1" applyAlignment="1">
      <alignment horizontal="center"/>
    </xf>
    <xf numFmtId="167" fontId="10" fillId="3" borderId="15" xfId="0" applyNumberFormat="1" applyFont="1" applyFill="1" applyBorder="1" applyAlignment="1">
      <alignment horizontal="center"/>
    </xf>
    <xf numFmtId="9" fontId="9" fillId="0" borderId="2" xfId="0" applyNumberFormat="1" applyFont="1" applyBorder="1" applyAlignment="1">
      <alignment horizontal="center" vertical="center"/>
    </xf>
    <xf numFmtId="0" fontId="9" fillId="3" borderId="7" xfId="0" applyFont="1" applyFill="1" applyBorder="1" applyAlignment="1">
      <alignment wrapText="1"/>
    </xf>
    <xf numFmtId="0" fontId="9" fillId="3" borderId="4" xfId="0" applyFont="1" applyFill="1" applyBorder="1" applyAlignment="1">
      <alignment wrapText="1"/>
    </xf>
    <xf numFmtId="167" fontId="26" fillId="3" borderId="0" xfId="0" applyNumberFormat="1" applyFont="1" applyFill="1"/>
    <xf numFmtId="167" fontId="9" fillId="3" borderId="2" xfId="0" applyNumberFormat="1" applyFont="1" applyFill="1" applyBorder="1" applyAlignment="1">
      <alignment horizontal="center" vertical="center"/>
    </xf>
    <xf numFmtId="168" fontId="9" fillId="3" borderId="3" xfId="0" applyNumberFormat="1" applyFont="1" applyFill="1" applyBorder="1" applyAlignment="1">
      <alignment horizontal="center" vertical="center"/>
    </xf>
    <xf numFmtId="164" fontId="9" fillId="3" borderId="2" xfId="0" applyNumberFormat="1" applyFont="1" applyFill="1" applyBorder="1" applyAlignment="1">
      <alignment horizontal="center" vertical="center"/>
    </xf>
    <xf numFmtId="0" fontId="9" fillId="0" borderId="2" xfId="0" applyFont="1" applyBorder="1"/>
    <xf numFmtId="0" fontId="9" fillId="0" borderId="2" xfId="0" applyFont="1" applyBorder="1" applyAlignment="1">
      <alignment wrapText="1"/>
    </xf>
    <xf numFmtId="0" fontId="9" fillId="0" borderId="2" xfId="0" applyFont="1" applyBorder="1" applyAlignment="1">
      <alignment horizontal="left" wrapText="1"/>
    </xf>
    <xf numFmtId="0" fontId="9" fillId="0" borderId="4" xfId="0" applyFont="1" applyBorder="1" applyAlignment="1">
      <alignment horizontal="left"/>
    </xf>
    <xf numFmtId="9" fontId="9" fillId="0" borderId="4" xfId="0" applyNumberFormat="1" applyFont="1" applyBorder="1" applyAlignment="1">
      <alignment horizontal="center" vertical="center"/>
    </xf>
    <xf numFmtId="9" fontId="9" fillId="0" borderId="0" xfId="0" applyNumberFormat="1" applyFont="1" applyAlignment="1">
      <alignment horizontal="center" vertical="center"/>
    </xf>
    <xf numFmtId="167" fontId="9" fillId="0" borderId="0" xfId="0" applyNumberFormat="1" applyFont="1"/>
    <xf numFmtId="167" fontId="10" fillId="0" borderId="15" xfId="0" applyNumberFormat="1" applyFont="1" applyBorder="1" applyAlignment="1">
      <alignment horizontal="center"/>
    </xf>
    <xf numFmtId="167" fontId="9" fillId="0" borderId="2" xfId="0" applyNumberFormat="1" applyFont="1" applyBorder="1"/>
    <xf numFmtId="3" fontId="9" fillId="0" borderId="2" xfId="0" applyNumberFormat="1" applyFont="1" applyBorder="1" applyAlignment="1">
      <alignment horizontal="center" vertical="center"/>
    </xf>
    <xf numFmtId="0" fontId="9" fillId="0" borderId="2" xfId="0" applyFont="1" applyBorder="1" applyAlignment="1">
      <alignment horizontal="left"/>
    </xf>
    <xf numFmtId="0" fontId="30" fillId="4" borderId="1" xfId="0" quotePrefix="1" applyFont="1" applyFill="1" applyBorder="1" applyProtection="1">
      <protection locked="0"/>
    </xf>
    <xf numFmtId="164" fontId="14" fillId="7" borderId="3" xfId="0" applyNumberFormat="1" applyFont="1" applyFill="1" applyBorder="1" applyAlignment="1" applyProtection="1">
      <alignment horizontal="center" vertical="center"/>
      <protection locked="0"/>
    </xf>
    <xf numFmtId="164" fontId="14" fillId="7" borderId="1" xfId="0" applyNumberFormat="1" applyFont="1" applyFill="1" applyBorder="1" applyAlignment="1" applyProtection="1">
      <alignment horizontal="center" vertical="center"/>
      <protection locked="0"/>
    </xf>
    <xf numFmtId="9" fontId="14" fillId="7" borderId="1" xfId="6" applyFont="1" applyFill="1" applyBorder="1" applyAlignment="1" applyProtection="1">
      <alignment horizontal="center" vertical="center"/>
      <protection locked="0"/>
    </xf>
    <xf numFmtId="15" fontId="30" fillId="4" borderId="1" xfId="0" applyNumberFormat="1" applyFont="1" applyFill="1" applyBorder="1" applyProtection="1">
      <protection locked="0"/>
    </xf>
    <xf numFmtId="1" fontId="9" fillId="0" borderId="2" xfId="0" applyNumberFormat="1" applyFont="1" applyBorder="1" applyAlignment="1">
      <alignment horizontal="center" vertical="center"/>
    </xf>
    <xf numFmtId="1" fontId="9" fillId="0" borderId="4" xfId="0" applyNumberFormat="1" applyFont="1" applyBorder="1" applyAlignment="1">
      <alignment horizontal="center" vertical="center"/>
    </xf>
    <xf numFmtId="164" fontId="9" fillId="3" borderId="0" xfId="0" applyNumberFormat="1" applyFont="1" applyFill="1" applyAlignment="1">
      <alignment vertical="center"/>
    </xf>
    <xf numFmtId="0" fontId="10" fillId="3" borderId="0" xfId="0" applyFont="1" applyFill="1" applyAlignment="1">
      <alignment vertical="top"/>
    </xf>
    <xf numFmtId="49" fontId="10" fillId="8" borderId="12" xfId="0" applyNumberFormat="1" applyFont="1" applyFill="1" applyBorder="1" applyAlignment="1">
      <alignment horizontal="center"/>
    </xf>
    <xf numFmtId="49" fontId="10" fillId="8" borderId="14" xfId="0" applyNumberFormat="1" applyFont="1" applyFill="1" applyBorder="1" applyAlignment="1">
      <alignment horizontal="center"/>
    </xf>
    <xf numFmtId="0" fontId="10" fillId="3" borderId="26" xfId="0" applyFont="1" applyFill="1" applyBorder="1" applyAlignment="1">
      <alignment horizontal="center" vertical="center" wrapText="1"/>
    </xf>
    <xf numFmtId="6" fontId="10" fillId="3" borderId="26" xfId="0" applyNumberFormat="1" applyFont="1" applyFill="1" applyBorder="1" applyAlignment="1">
      <alignment horizontal="center"/>
    </xf>
    <xf numFmtId="167" fontId="7" fillId="0" borderId="0" xfId="0" applyNumberFormat="1" applyFont="1" applyAlignment="1">
      <alignment horizontal="right" vertical="center"/>
    </xf>
    <xf numFmtId="0" fontId="21" fillId="8" borderId="3" xfId="0" applyFont="1" applyFill="1" applyBorder="1" applyAlignment="1">
      <alignment horizontal="center" vertical="center" wrapText="1"/>
    </xf>
    <xf numFmtId="6" fontId="21" fillId="8" borderId="4" xfId="0" quotePrefix="1" applyNumberFormat="1" applyFont="1" applyFill="1" applyBorder="1" applyAlignment="1">
      <alignment horizontal="center"/>
    </xf>
    <xf numFmtId="3" fontId="22" fillId="3" borderId="0" xfId="0" applyNumberFormat="1" applyFont="1" applyFill="1"/>
    <xf numFmtId="6" fontId="21" fillId="8" borderId="4" xfId="0" quotePrefix="1" applyNumberFormat="1" applyFont="1" applyFill="1" applyBorder="1" applyAlignment="1">
      <alignment horizontal="center" vertical="center"/>
    </xf>
    <xf numFmtId="0" fontId="14" fillId="0" borderId="15" xfId="0" applyFont="1" applyBorder="1" applyAlignment="1">
      <alignment horizontal="right"/>
    </xf>
    <xf numFmtId="167" fontId="14" fillId="0" borderId="1" xfId="0" applyNumberFormat="1" applyFont="1" applyBorder="1" applyAlignment="1">
      <alignment horizontal="right" vertical="center"/>
    </xf>
    <xf numFmtId="167" fontId="14" fillId="0" borderId="15" xfId="0" applyNumberFormat="1" applyFont="1" applyBorder="1" applyAlignment="1">
      <alignment horizontal="right" vertical="center"/>
    </xf>
    <xf numFmtId="167" fontId="14" fillId="7" borderId="15" xfId="0" applyNumberFormat="1" applyFont="1" applyFill="1" applyBorder="1" applyAlignment="1" applyProtection="1">
      <alignment horizontal="right" vertical="center"/>
      <protection locked="0"/>
    </xf>
    <xf numFmtId="167" fontId="14" fillId="7" borderId="13" xfId="0" applyNumberFormat="1" applyFont="1" applyFill="1" applyBorder="1" applyAlignment="1" applyProtection="1">
      <alignment horizontal="right" vertical="center"/>
      <protection locked="0"/>
    </xf>
    <xf numFmtId="167" fontId="14" fillId="0" borderId="5" xfId="0" applyNumberFormat="1" applyFont="1" applyBorder="1" applyAlignment="1">
      <alignment horizontal="right"/>
    </xf>
    <xf numFmtId="167" fontId="14" fillId="7" borderId="15" xfId="0" applyNumberFormat="1" applyFont="1" applyFill="1" applyBorder="1" applyAlignment="1" applyProtection="1">
      <alignment horizontal="right"/>
      <protection locked="0"/>
    </xf>
    <xf numFmtId="167" fontId="13" fillId="0" borderId="1" xfId="0" applyNumberFormat="1" applyFont="1" applyBorder="1" applyAlignment="1">
      <alignment horizontal="right"/>
    </xf>
    <xf numFmtId="167" fontId="14" fillId="7" borderId="1" xfId="0" applyNumberFormat="1" applyFont="1" applyFill="1" applyBorder="1" applyAlignment="1" applyProtection="1">
      <alignment horizontal="right" vertical="center"/>
      <protection locked="0"/>
    </xf>
    <xf numFmtId="167" fontId="13" fillId="0" borderId="5" xfId="0" applyNumberFormat="1" applyFont="1" applyBorder="1" applyAlignment="1">
      <alignment horizontal="right"/>
    </xf>
    <xf numFmtId="167" fontId="14" fillId="7" borderId="3" xfId="0" applyNumberFormat="1" applyFont="1" applyFill="1" applyBorder="1" applyAlignment="1" applyProtection="1">
      <alignment horizontal="right"/>
      <protection locked="0"/>
    </xf>
    <xf numFmtId="167" fontId="14" fillId="7" borderId="1" xfId="0" applyNumberFormat="1" applyFont="1" applyFill="1" applyBorder="1" applyAlignment="1" applyProtection="1">
      <alignment horizontal="right"/>
      <protection locked="0"/>
    </xf>
    <xf numFmtId="167" fontId="14" fillId="7" borderId="25" xfId="0" applyNumberFormat="1" applyFont="1" applyFill="1" applyBorder="1" applyAlignment="1" applyProtection="1">
      <alignment horizontal="right"/>
      <protection locked="0"/>
    </xf>
    <xf numFmtId="167" fontId="14" fillId="0" borderId="8" xfId="0" applyNumberFormat="1" applyFont="1" applyBorder="1" applyAlignment="1" applyProtection="1">
      <alignment horizontal="right"/>
      <protection locked="0"/>
    </xf>
    <xf numFmtId="167" fontId="14" fillId="0" borderId="15" xfId="0" applyNumberFormat="1" applyFont="1" applyBorder="1" applyAlignment="1">
      <alignment horizontal="right"/>
    </xf>
    <xf numFmtId="167" fontId="14" fillId="0" borderId="0" xfId="0" applyNumberFormat="1" applyFont="1" applyAlignment="1">
      <alignment horizontal="right"/>
    </xf>
    <xf numFmtId="167" fontId="9" fillId="6" borderId="16" xfId="0" applyNumberFormat="1" applyFont="1" applyFill="1" applyBorder="1" applyAlignment="1">
      <alignment horizontal="right" vertical="center"/>
    </xf>
    <xf numFmtId="167" fontId="9" fillId="6" borderId="23" xfId="0" applyNumberFormat="1" applyFont="1" applyFill="1" applyBorder="1" applyAlignment="1">
      <alignment horizontal="right" vertical="center"/>
    </xf>
    <xf numFmtId="0" fontId="14" fillId="0" borderId="1" xfId="0" applyFont="1" applyBorder="1" applyAlignment="1">
      <alignment horizontal="right"/>
    </xf>
    <xf numFmtId="167" fontId="14" fillId="0" borderId="8" xfId="0" applyNumberFormat="1" applyFont="1" applyBorder="1" applyAlignment="1">
      <alignment horizontal="right"/>
    </xf>
    <xf numFmtId="0" fontId="14" fillId="0" borderId="0" xfId="0" applyFont="1" applyProtection="1">
      <protection locked="0"/>
    </xf>
    <xf numFmtId="167" fontId="7" fillId="6" borderId="0" xfId="0" applyNumberFormat="1" applyFont="1" applyFill="1" applyAlignment="1">
      <alignment horizontal="right" vertical="center"/>
    </xf>
    <xf numFmtId="9" fontId="9" fillId="3" borderId="4" xfId="0" applyNumberFormat="1" applyFont="1" applyFill="1" applyBorder="1" applyAlignment="1">
      <alignment horizontal="center"/>
    </xf>
    <xf numFmtId="3" fontId="9" fillId="3" borderId="2" xfId="0" applyNumberFormat="1" applyFont="1" applyFill="1" applyBorder="1" applyAlignment="1">
      <alignment horizontal="center"/>
    </xf>
    <xf numFmtId="0" fontId="30" fillId="2" borderId="11" xfId="0" applyFont="1" applyFill="1" applyBorder="1" applyAlignment="1">
      <alignment horizontal="left" vertical="center" wrapText="1"/>
    </xf>
    <xf numFmtId="0" fontId="30" fillId="0" borderId="8" xfId="0" applyFont="1" applyBorder="1" applyAlignment="1">
      <alignment horizontal="left" vertical="center" wrapText="1"/>
    </xf>
    <xf numFmtId="0" fontId="30" fillId="0" borderId="15" xfId="0" applyFont="1" applyBorder="1" applyAlignment="1">
      <alignment horizontal="left" vertical="center" wrapText="1"/>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5" xfId="0" applyFont="1" applyFill="1" applyBorder="1" applyAlignment="1">
      <alignment horizontal="center" vertical="center"/>
    </xf>
    <xf numFmtId="0" fontId="9" fillId="3" borderId="0" xfId="0" applyFont="1" applyFill="1" applyAlignment="1">
      <alignment horizontal="center"/>
    </xf>
    <xf numFmtId="6" fontId="10" fillId="3" borderId="0" xfId="0" applyNumberFormat="1" applyFont="1" applyFill="1" applyAlignment="1" applyProtection="1">
      <alignment horizontal="center"/>
      <protection locked="0"/>
    </xf>
    <xf numFmtId="6" fontId="26" fillId="3" borderId="0" xfId="0" applyNumberFormat="1" applyFont="1" applyFill="1" applyAlignment="1" applyProtection="1">
      <alignment horizontal="left" vertical="top" wrapText="1"/>
      <protection locked="0"/>
    </xf>
    <xf numFmtId="0" fontId="7" fillId="3" borderId="0" xfId="0" applyFont="1" applyFill="1" applyAlignment="1">
      <alignment vertical="top" wrapText="1"/>
    </xf>
    <xf numFmtId="0" fontId="7" fillId="3" borderId="0" xfId="0" applyFont="1" applyFill="1" applyAlignment="1">
      <alignment vertical="top"/>
    </xf>
    <xf numFmtId="167" fontId="10" fillId="3" borderId="1" xfId="0" applyNumberFormat="1" applyFont="1" applyFill="1" applyBorder="1" applyAlignment="1">
      <alignment horizontal="center"/>
    </xf>
    <xf numFmtId="167" fontId="10" fillId="3" borderId="11" xfId="0" applyNumberFormat="1" applyFont="1" applyFill="1" applyBorder="1" applyAlignment="1">
      <alignment horizontal="center"/>
    </xf>
    <xf numFmtId="167" fontId="8" fillId="3" borderId="1" xfId="0" applyNumberFormat="1" applyFont="1" applyFill="1" applyBorder="1" applyAlignment="1">
      <alignment horizontal="center"/>
    </xf>
    <xf numFmtId="167" fontId="8" fillId="3" borderId="11" xfId="0" applyNumberFormat="1" applyFont="1" applyFill="1" applyBorder="1" applyAlignment="1">
      <alignment horizontal="center"/>
    </xf>
    <xf numFmtId="167" fontId="10" fillId="0" borderId="1" xfId="0" applyNumberFormat="1" applyFont="1" applyBorder="1" applyAlignment="1">
      <alignment horizontal="center"/>
    </xf>
    <xf numFmtId="167" fontId="10" fillId="0" borderId="11" xfId="0" applyNumberFormat="1" applyFont="1" applyBorder="1" applyAlignment="1">
      <alignment horizontal="center"/>
    </xf>
  </cellXfs>
  <cellStyles count="7">
    <cellStyle name="Comma 2" xfId="3" xr:uid="{00000000-0005-0000-0000-000000000000}"/>
    <cellStyle name="Hyperlink" xfId="5" builtinId="8"/>
    <cellStyle name="Normal" xfId="0" builtinId="0"/>
    <cellStyle name="Normal 2" xfId="2" xr:uid="{00000000-0005-0000-0000-000003000000}"/>
    <cellStyle name="Normal_Final FFR2001 16.5.01" xfId="1" xr:uid="{00000000-0005-0000-0000-000004000000}"/>
    <cellStyle name="Per cent" xfId="6" builtinId="5"/>
    <cellStyle name="Percent 2" xfId="4" xr:uid="{00000000-0005-0000-0000-000006000000}"/>
  </cellStyles>
  <dxfs count="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400050</xdr:colOff>
      <xdr:row>27</xdr:row>
      <xdr:rowOff>0</xdr:rowOff>
    </xdr:from>
    <xdr:ext cx="76200" cy="200025"/>
    <xdr:sp macro="" textlink="">
      <xdr:nvSpPr>
        <xdr:cNvPr id="2049" name="Text Box 1">
          <a:extLst>
            <a:ext uri="{FF2B5EF4-FFF2-40B4-BE49-F238E27FC236}">
              <a16:creationId xmlns:a16="http://schemas.microsoft.com/office/drawing/2014/main" id="{00000000-0008-0000-0100-000001080000}"/>
            </a:ext>
            <a:ext uri="{C183D7F6-B498-43B3-948B-1728B52AA6E4}">
              <adec:decorative xmlns:adec="http://schemas.microsoft.com/office/drawing/2017/decorative" val="1"/>
            </a:ext>
          </a:extLst>
        </xdr:cNvPr>
        <xdr:cNvSpPr txBox="1">
          <a:spLocks noChangeArrowheads="1"/>
        </xdr:cNvSpPr>
      </xdr:nvSpPr>
      <xdr:spPr bwMode="auto">
        <a:xfrm>
          <a:off x="1619250" y="11306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workbookViewId="0"/>
  </sheetViews>
  <sheetFormatPr defaultColWidth="9.08984375" defaultRowHeight="17" x14ac:dyDescent="0.4"/>
  <cols>
    <col min="1" max="1" width="9.08984375" style="208"/>
    <col min="2" max="2" width="15.54296875" style="208" customWidth="1"/>
    <col min="3" max="3" width="58.54296875" style="208" customWidth="1"/>
    <col min="4" max="16384" width="9.08984375" style="208"/>
  </cols>
  <sheetData>
    <row r="1" spans="2:13" x14ac:dyDescent="0.4">
      <c r="B1" s="207" t="s">
        <v>339</v>
      </c>
    </row>
    <row r="3" spans="2:13" x14ac:dyDescent="0.4">
      <c r="B3" s="208" t="s">
        <v>0</v>
      </c>
      <c r="C3" s="209"/>
    </row>
    <row r="5" spans="2:13" x14ac:dyDescent="0.4">
      <c r="B5" s="208" t="s">
        <v>1</v>
      </c>
      <c r="C5" s="209"/>
    </row>
    <row r="7" spans="2:13" x14ac:dyDescent="0.4">
      <c r="B7" s="208" t="s">
        <v>2</v>
      </c>
      <c r="C7" s="258"/>
    </row>
    <row r="9" spans="2:13" x14ac:dyDescent="0.4">
      <c r="B9" s="208" t="s">
        <v>3</v>
      </c>
      <c r="C9" s="210"/>
    </row>
    <row r="13" spans="2:13" ht="147.75" customHeight="1" x14ac:dyDescent="0.4">
      <c r="B13" s="211" t="s">
        <v>4</v>
      </c>
      <c r="C13" s="300" t="s">
        <v>340</v>
      </c>
      <c r="D13" s="301"/>
      <c r="E13" s="301"/>
      <c r="F13" s="301"/>
      <c r="G13" s="302"/>
      <c r="H13" s="212"/>
      <c r="I13" s="212"/>
      <c r="J13" s="212"/>
      <c r="K13" s="212"/>
      <c r="L13" s="212"/>
      <c r="M13" s="212"/>
    </row>
    <row r="14" spans="2:13" ht="12.75" customHeight="1" x14ac:dyDescent="0.4"/>
    <row r="18" spans="2:3" ht="47.25" customHeight="1" x14ac:dyDescent="0.4">
      <c r="B18" s="207" t="s">
        <v>5</v>
      </c>
      <c r="C18" s="262"/>
    </row>
    <row r="19" spans="2:3" x14ac:dyDescent="0.4">
      <c r="C19" s="208" t="s">
        <v>6</v>
      </c>
    </row>
    <row r="21" spans="2:3" x14ac:dyDescent="0.4">
      <c r="B21" s="207" t="s">
        <v>7</v>
      </c>
      <c r="C21" s="262"/>
    </row>
  </sheetData>
  <sheetProtection sheet="1" objects="1" scenarios="1"/>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45"/>
  <sheetViews>
    <sheetView showGridLines="0" tabSelected="1" topLeftCell="A30" workbookViewId="0">
      <selection activeCell="C28" sqref="C28:D28"/>
    </sheetView>
  </sheetViews>
  <sheetFormatPr defaultColWidth="9.08984375" defaultRowHeight="12.5" x14ac:dyDescent="0.25"/>
  <cols>
    <col min="1" max="1" width="9.08984375" style="1"/>
    <col min="2" max="2" width="66" style="1" customWidth="1"/>
    <col min="3" max="16384" width="9.08984375" style="1"/>
  </cols>
  <sheetData>
    <row r="1" spans="2:4" ht="13" x14ac:dyDescent="0.3">
      <c r="B1" s="78">
        <f>Declaration!C3</f>
        <v>0</v>
      </c>
    </row>
    <row r="2" spans="2:4" ht="39" x14ac:dyDescent="0.35">
      <c r="B2" s="5"/>
      <c r="C2" s="176" t="str">
        <f>Income!E2</f>
        <v>SPF Forecast 
2023-24</v>
      </c>
      <c r="D2" s="176" t="str">
        <f>Income!F2</f>
        <v>FFU Forecast 
2023-24</v>
      </c>
    </row>
    <row r="3" spans="2:4" ht="14.5" x14ac:dyDescent="0.35">
      <c r="B3" s="6" t="s">
        <v>302</v>
      </c>
      <c r="C3" s="177" t="s">
        <v>34</v>
      </c>
      <c r="D3" s="177" t="s">
        <v>34</v>
      </c>
    </row>
    <row r="4" spans="2:4" ht="14.5" x14ac:dyDescent="0.35">
      <c r="B4" s="6"/>
      <c r="C4" s="7"/>
      <c r="D4" s="7"/>
    </row>
    <row r="5" spans="2:4" ht="14.5" x14ac:dyDescent="0.35">
      <c r="B5" s="316" t="s">
        <v>303</v>
      </c>
      <c r="C5" s="317"/>
      <c r="D5" s="238"/>
    </row>
    <row r="6" spans="2:4" ht="14.5" x14ac:dyDescent="0.35">
      <c r="B6" s="8" t="s">
        <v>304</v>
      </c>
      <c r="C6" s="71">
        <f>SOCIE!C13</f>
        <v>0</v>
      </c>
      <c r="D6" s="71">
        <f>SOCIE!D13</f>
        <v>0</v>
      </c>
    </row>
    <row r="7" spans="2:4" ht="14.5" x14ac:dyDescent="0.35">
      <c r="B7" s="9" t="s">
        <v>305</v>
      </c>
      <c r="C7" s="73" t="e">
        <f>SOCIE!C8/SOCIE!C13</f>
        <v>#DIV/0!</v>
      </c>
      <c r="D7" s="73" t="e">
        <f>SOCIE!D8/SOCIE!D13</f>
        <v>#DIV/0!</v>
      </c>
    </row>
    <row r="8" spans="2:4" ht="14.5" x14ac:dyDescent="0.35">
      <c r="B8" s="9" t="s">
        <v>306</v>
      </c>
      <c r="C8" s="73" t="e">
        <f t="shared" ref="C8" si="0">100%-C7</f>
        <v>#DIV/0!</v>
      </c>
      <c r="D8" s="73" t="e">
        <f t="shared" ref="D8" si="1">100%-D7</f>
        <v>#DIV/0!</v>
      </c>
    </row>
    <row r="9" spans="2:4" ht="14.5" x14ac:dyDescent="0.35">
      <c r="B9" s="248" t="s">
        <v>307</v>
      </c>
      <c r="C9" s="240" t="e">
        <f>SOCIE!C7/SOCIE!C13</f>
        <v>#DIV/0!</v>
      </c>
      <c r="D9" s="240" t="e">
        <f>SOCIE!D7/SOCIE!D13</f>
        <v>#DIV/0!</v>
      </c>
    </row>
    <row r="10" spans="2:4" ht="14.5" x14ac:dyDescent="0.35">
      <c r="B10" s="249" t="s">
        <v>308</v>
      </c>
      <c r="C10" s="240" t="e">
        <f>Income!E7/Summary!C6</f>
        <v>#DIV/0!</v>
      </c>
      <c r="D10" s="240" t="e">
        <f>Income!F7/Summary!D6</f>
        <v>#DIV/0!</v>
      </c>
    </row>
    <row r="11" spans="2:4" ht="14.5" x14ac:dyDescent="0.35">
      <c r="B11" s="249" t="s">
        <v>309</v>
      </c>
      <c r="C11" s="240" t="e">
        <f>(Income!E8+Income!E9+Income!E10)/Summary!C6</f>
        <v>#DIV/0!</v>
      </c>
      <c r="D11" s="240" t="e">
        <f>(Income!F8+Income!F9+Income!F10)/Summary!D6</f>
        <v>#DIV/0!</v>
      </c>
    </row>
    <row r="12" spans="2:4" ht="14.5" x14ac:dyDescent="0.35">
      <c r="B12" s="247" t="s">
        <v>310</v>
      </c>
      <c r="C12" s="240" t="e">
        <f>SOCIE!C9/SOCIE!C13</f>
        <v>#DIV/0!</v>
      </c>
      <c r="D12" s="240" t="e">
        <f>SOCIE!D9/SOCIE!D13</f>
        <v>#DIV/0!</v>
      </c>
    </row>
    <row r="13" spans="2:4" ht="14.5" x14ac:dyDescent="0.35">
      <c r="B13" s="247" t="s">
        <v>311</v>
      </c>
      <c r="C13" s="240" t="e">
        <f>SOCIE!C10/SOCIE!C13</f>
        <v>#DIV/0!</v>
      </c>
      <c r="D13" s="240" t="e">
        <f>SOCIE!D10/SOCIE!D13</f>
        <v>#DIV/0!</v>
      </c>
    </row>
    <row r="14" spans="2:4" ht="14.5" x14ac:dyDescent="0.35">
      <c r="B14" s="250" t="s">
        <v>312</v>
      </c>
      <c r="C14" s="251" t="e">
        <f>Income!E35/Summary!C6</f>
        <v>#DIV/0!</v>
      </c>
      <c r="D14" s="251" t="e">
        <f>Income!F35/Summary!D6</f>
        <v>#DIV/0!</v>
      </c>
    </row>
    <row r="15" spans="2:4" ht="14.5" x14ac:dyDescent="0.35">
      <c r="B15" s="229"/>
      <c r="C15" s="252"/>
      <c r="D15" s="252"/>
    </row>
    <row r="16" spans="2:4" ht="14.5" hidden="1" x14ac:dyDescent="0.35">
      <c r="B16" s="253"/>
      <c r="C16" s="253"/>
      <c r="D16" s="253"/>
    </row>
    <row r="17" spans="2:4" ht="14.5" x14ac:dyDescent="0.35">
      <c r="B17" s="318" t="s">
        <v>313</v>
      </c>
      <c r="C17" s="319"/>
      <c r="D17" s="254"/>
    </row>
    <row r="18" spans="2:4" ht="14.5" x14ac:dyDescent="0.35">
      <c r="B18" s="255" t="s">
        <v>314</v>
      </c>
      <c r="C18" s="256">
        <f>SOCIE!C25</f>
        <v>0</v>
      </c>
      <c r="D18" s="256">
        <f>SOCIE!D25</f>
        <v>0</v>
      </c>
    </row>
    <row r="19" spans="2:4" ht="14.5" x14ac:dyDescent="0.35">
      <c r="B19" s="247" t="s">
        <v>315</v>
      </c>
      <c r="C19" s="240" t="e">
        <f>SOCIE!C18/SOCIE!C25</f>
        <v>#DIV/0!</v>
      </c>
      <c r="D19" s="240" t="e">
        <f>SOCIE!D18/SOCIE!D25</f>
        <v>#DIV/0!</v>
      </c>
    </row>
    <row r="20" spans="2:4" ht="14.5" x14ac:dyDescent="0.35">
      <c r="B20" s="257" t="s">
        <v>316</v>
      </c>
      <c r="C20" s="240" t="e">
        <f>Expenditure!E20/C18</f>
        <v>#DIV/0!</v>
      </c>
      <c r="D20" s="240" t="e">
        <f>Expenditure!F20/D18</f>
        <v>#DIV/0!</v>
      </c>
    </row>
    <row r="21" spans="2:4" ht="14.5" x14ac:dyDescent="0.35">
      <c r="B21" s="257" t="s">
        <v>317</v>
      </c>
      <c r="C21" s="240" t="e">
        <f>Expenditure!E21/Summary!C18</f>
        <v>#DIV/0!</v>
      </c>
      <c r="D21" s="240" t="e">
        <f>Expenditure!F21/Summary!D18</f>
        <v>#DIV/0!</v>
      </c>
    </row>
    <row r="22" spans="2:4" ht="14.5" x14ac:dyDescent="0.35">
      <c r="B22" s="257" t="s">
        <v>318</v>
      </c>
      <c r="C22" s="240" t="e">
        <f>Expenditure!E22/Summary!C18</f>
        <v>#DIV/0!</v>
      </c>
      <c r="D22" s="240" t="e">
        <f>Expenditure!F22/Summary!D18</f>
        <v>#DIV/0!</v>
      </c>
    </row>
    <row r="23" spans="2:4" ht="14.5" x14ac:dyDescent="0.35">
      <c r="B23" s="257" t="s">
        <v>319</v>
      </c>
      <c r="C23" s="240" t="e">
        <f>Expenditure!E23/C18</f>
        <v>#DIV/0!</v>
      </c>
      <c r="D23" s="240" t="e">
        <f>Expenditure!F23/D18</f>
        <v>#DIV/0!</v>
      </c>
    </row>
    <row r="24" spans="2:4" ht="14.5" x14ac:dyDescent="0.35">
      <c r="B24" s="257" t="s">
        <v>320</v>
      </c>
      <c r="C24" s="240" t="e">
        <f>Expenditure!E24/Summary!C18</f>
        <v>#DIV/0!</v>
      </c>
      <c r="D24" s="240" t="e">
        <f>Expenditure!F24/Summary!D18</f>
        <v>#DIV/0!</v>
      </c>
    </row>
    <row r="25" spans="2:4" ht="14.5" x14ac:dyDescent="0.35">
      <c r="B25" s="250" t="s">
        <v>321</v>
      </c>
      <c r="C25" s="251" t="e">
        <f>(Expenditure!E20+Expenditure!E21+Expenditure!E22+Expenditure!E23+Expenditure!E24)/Summary!C18</f>
        <v>#DIV/0!</v>
      </c>
      <c r="D25" s="251" t="e">
        <f>(Expenditure!F20+Expenditure!F21+Expenditure!F22+Expenditure!F23+Expenditure!F24)/Summary!D18</f>
        <v>#DIV/0!</v>
      </c>
    </row>
    <row r="26" spans="2:4" ht="14.5" x14ac:dyDescent="0.35">
      <c r="B26" s="12"/>
      <c r="C26" s="12"/>
      <c r="D26" s="12"/>
    </row>
    <row r="27" spans="2:4" ht="14.5" x14ac:dyDescent="0.35">
      <c r="B27" s="314" t="s">
        <v>322</v>
      </c>
      <c r="C27" s="315"/>
      <c r="D27" s="239"/>
    </row>
    <row r="28" spans="2:4" ht="14.5" x14ac:dyDescent="0.35">
      <c r="B28" s="13" t="s">
        <v>323</v>
      </c>
      <c r="C28" s="245">
        <f>SOCIE!C28</f>
        <v>0</v>
      </c>
      <c r="D28" s="245">
        <f>SOCIE!D28</f>
        <v>0</v>
      </c>
    </row>
    <row r="29" spans="2:4" ht="14.5" x14ac:dyDescent="0.35">
      <c r="B29" s="241" t="s">
        <v>324</v>
      </c>
      <c r="C29" s="246" t="e">
        <f>SOCIE!C28/SOCIE!C13</f>
        <v>#DIV/0!</v>
      </c>
      <c r="D29" s="246" t="e">
        <f>SOCIE!D28/SOCIE!D13</f>
        <v>#DIV/0!</v>
      </c>
    </row>
    <row r="30" spans="2:4" ht="14.5" x14ac:dyDescent="0.35">
      <c r="B30" s="10" t="s">
        <v>325</v>
      </c>
      <c r="C30" s="244">
        <f>C28+(Expenditure!E31+Expenditure!E25)</f>
        <v>0</v>
      </c>
      <c r="D30" s="244">
        <f>D28+(Expenditure!F31+Expenditure!F25)</f>
        <v>0</v>
      </c>
    </row>
    <row r="31" spans="2:4" ht="14.5" x14ac:dyDescent="0.35">
      <c r="B31" s="242" t="s">
        <v>326</v>
      </c>
      <c r="C31" s="74" t="e">
        <f t="shared" ref="C31:D31" si="2">C30/C6</f>
        <v>#DIV/0!</v>
      </c>
      <c r="D31" s="74" t="e">
        <f t="shared" si="2"/>
        <v>#DIV/0!</v>
      </c>
    </row>
    <row r="32" spans="2:4" ht="14.5" x14ac:dyDescent="0.35">
      <c r="B32" s="243" t="s">
        <v>327</v>
      </c>
      <c r="C32" s="12"/>
      <c r="D32" s="12"/>
    </row>
    <row r="33" spans="2:4" ht="14.5" x14ac:dyDescent="0.35">
      <c r="B33" s="314" t="s">
        <v>328</v>
      </c>
      <c r="C33" s="315"/>
      <c r="D33" s="239"/>
    </row>
    <row r="34" spans="2:4" ht="14.5" x14ac:dyDescent="0.35">
      <c r="B34" s="8" t="s">
        <v>329</v>
      </c>
      <c r="C34" s="178" t="e">
        <f>'Balance sheet'!E21/'Balance sheet'!E34</f>
        <v>#DIV/0!</v>
      </c>
      <c r="D34" s="178" t="e">
        <f>'Balance sheet'!F21/'Balance sheet'!F34</f>
        <v>#DIV/0!</v>
      </c>
    </row>
    <row r="35" spans="2:4" ht="29" x14ac:dyDescent="0.35">
      <c r="B35" s="14" t="s">
        <v>330</v>
      </c>
      <c r="C35" s="71">
        <f>'Balance sheet'!E23+'Balance sheet'!E24+'Balance sheet'!E25+'Balance sheet'!E26+'Balance sheet'!E27+'Balance sheet'!E41+'Balance sheet'!E42+'Balance sheet'!E43+'Balance sheet'!E44</f>
        <v>0</v>
      </c>
      <c r="D35" s="71">
        <f>'Balance sheet'!F23+'Balance sheet'!F24+'Balance sheet'!F25+'Balance sheet'!F26+'Balance sheet'!F27+'Balance sheet'!F41+'Balance sheet'!F42+'Balance sheet'!F43+'Balance sheet'!F44</f>
        <v>0</v>
      </c>
    </row>
    <row r="36" spans="2:4" ht="14.5" x14ac:dyDescent="0.35">
      <c r="B36" s="8" t="s">
        <v>331</v>
      </c>
      <c r="C36" s="240" t="e">
        <f>C35/C6</f>
        <v>#DIV/0!</v>
      </c>
      <c r="D36" s="240" t="e">
        <f>D35/D6</f>
        <v>#DIV/0!</v>
      </c>
    </row>
    <row r="37" spans="2:4" ht="14.5" x14ac:dyDescent="0.35">
      <c r="B37" s="8" t="s">
        <v>332</v>
      </c>
      <c r="C37" s="263" t="e">
        <f>C6/-(Cashflow!E55+Cashflow!E56+Cashflow!E60+Cashflow!E61)</f>
        <v>#DIV/0!</v>
      </c>
      <c r="D37" s="263" t="e">
        <f>D6/-(Cashflow!F55+Cashflow!F56+Cashflow!F60+Cashflow!F61)</f>
        <v>#DIV/0!</v>
      </c>
    </row>
    <row r="38" spans="2:4" ht="14.5" x14ac:dyDescent="0.35">
      <c r="B38" s="107" t="s">
        <v>333</v>
      </c>
      <c r="C38" s="264" t="e">
        <f>C44/-(Cashflow!E55+Cashflow!E56+Cashflow!E60+Cashflow!E61)</f>
        <v>#DIV/0!</v>
      </c>
      <c r="D38" s="264" t="e">
        <f>D44/-(Cashflow!F55+Cashflow!F56+Cashflow!F60+Cashflow!F61)</f>
        <v>#DIV/0!</v>
      </c>
    </row>
    <row r="39" spans="2:4" ht="14.5" x14ac:dyDescent="0.35">
      <c r="B39" s="12"/>
      <c r="C39" s="12"/>
      <c r="D39" s="12"/>
    </row>
    <row r="40" spans="2:4" ht="14.5" x14ac:dyDescent="0.35">
      <c r="B40" s="314" t="s">
        <v>334</v>
      </c>
      <c r="C40" s="315"/>
      <c r="D40" s="239"/>
    </row>
    <row r="41" spans="2:4" ht="14.5" x14ac:dyDescent="0.35">
      <c r="B41" s="8" t="s">
        <v>335</v>
      </c>
      <c r="C41" s="71">
        <f>'Balance sheet'!E19+'Balance sheet'!E18-'Balance sheet'!E23</f>
        <v>0</v>
      </c>
      <c r="D41" s="71">
        <f>'Balance sheet'!F19+'Balance sheet'!F18-'Balance sheet'!F23</f>
        <v>0</v>
      </c>
    </row>
    <row r="42" spans="2:4" ht="14.5" x14ac:dyDescent="0.35">
      <c r="B42" s="8" t="s">
        <v>336</v>
      </c>
      <c r="C42" s="72" t="e">
        <f>(C41)/(SOCIE!C25-SOCIE!C21)*365</f>
        <v>#DIV/0!</v>
      </c>
      <c r="D42" s="72" t="e">
        <f>(D41)/(SOCIE!D25-SOCIE!D21)*365</f>
        <v>#DIV/0!</v>
      </c>
    </row>
    <row r="43" spans="2:4" ht="14.5" x14ac:dyDescent="0.35">
      <c r="B43" s="9" t="s">
        <v>337</v>
      </c>
      <c r="C43" s="72" t="e">
        <f>('BS Additional info'!C13+'BS Additional info'!C26-'BS Additional info'!C32)/(SOCIE!C25-SOCIE!C21)*365</f>
        <v>#DIV/0!</v>
      </c>
      <c r="D43" s="72" t="e">
        <f>('BS Additional info'!D13+'BS Additional info'!D26-'BS Additional info'!D32)/(SOCIE!D25-SOCIE!D21)*365</f>
        <v>#DIV/0!</v>
      </c>
    </row>
    <row r="44" spans="2:4" ht="14.5" x14ac:dyDescent="0.35">
      <c r="B44" s="9" t="s">
        <v>193</v>
      </c>
      <c r="C44" s="299">
        <f>Cashflow!E38</f>
        <v>0</v>
      </c>
      <c r="D44" s="299">
        <f>Cashflow!F38</f>
        <v>0</v>
      </c>
    </row>
    <row r="45" spans="2:4" ht="14.5" x14ac:dyDescent="0.35">
      <c r="B45" s="11" t="s">
        <v>338</v>
      </c>
      <c r="C45" s="298" t="e">
        <f>C44/C6</f>
        <v>#DIV/0!</v>
      </c>
      <c r="D45" s="298" t="e">
        <f>D44/D6</f>
        <v>#DIV/0!</v>
      </c>
    </row>
  </sheetData>
  <sheetProtection sheet="1" objects="1" scenarios="1"/>
  <mergeCells count="5">
    <mergeCell ref="B40:C40"/>
    <mergeCell ref="B5:C5"/>
    <mergeCell ref="B17:C17"/>
    <mergeCell ref="B27:C27"/>
    <mergeCell ref="B33:C33"/>
  </mergeCells>
  <phoneticPr fontId="3" type="noConversion"/>
  <pageMargins left="0.74803149606299213" right="0.74803149606299213" top="2.3622047244094491" bottom="0.98425196850393704" header="0.51181102362204722" footer="0.51181102362204722"/>
  <pageSetup paperSize="8" orientation="landscape" r:id="rId1"/>
  <headerFooter alignWithMargins="0"/>
  <ignoredErrors>
    <ignoredError sqref="C3:D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zoomScaleNormal="100" workbookViewId="0">
      <selection activeCell="D12" sqref="D12"/>
    </sheetView>
  </sheetViews>
  <sheetFormatPr defaultColWidth="9.08984375" defaultRowHeight="13" x14ac:dyDescent="0.3"/>
  <cols>
    <col min="1" max="2" width="9.08984375" style="16"/>
    <col min="3" max="3" width="35.54296875" style="16" customWidth="1"/>
    <col min="4" max="4" width="10" style="16" customWidth="1"/>
    <col min="5" max="5" width="10" style="16" bestFit="1" customWidth="1"/>
    <col min="6" max="6" width="46.453125" style="16" customWidth="1"/>
    <col min="7" max="16384" width="9.08984375" style="16"/>
  </cols>
  <sheetData>
    <row r="1" spans="1:7" ht="15.5" x14ac:dyDescent="0.35">
      <c r="A1" s="100"/>
      <c r="B1" s="213">
        <f>Declaration!C3</f>
        <v>0</v>
      </c>
    </row>
    <row r="3" spans="1:7" ht="15.5" x14ac:dyDescent="0.35">
      <c r="A3" s="46"/>
      <c r="B3" s="46" t="s">
        <v>8</v>
      </c>
      <c r="C3" s="47"/>
      <c r="D3" s="47"/>
      <c r="F3" s="47"/>
    </row>
    <row r="4" spans="1:7" ht="15.5" x14ac:dyDescent="0.35">
      <c r="A4" s="47"/>
      <c r="B4" s="46"/>
      <c r="C4" s="47"/>
      <c r="D4" s="47"/>
      <c r="F4" s="47"/>
    </row>
    <row r="5" spans="1:7" ht="15.5" x14ac:dyDescent="0.35">
      <c r="A5" s="47"/>
      <c r="B5" s="47"/>
      <c r="C5" s="47"/>
      <c r="D5" s="47"/>
      <c r="F5" s="47"/>
    </row>
    <row r="6" spans="1:7" ht="15.5" x14ac:dyDescent="0.35">
      <c r="A6" s="47"/>
      <c r="B6" s="46" t="s">
        <v>9</v>
      </c>
      <c r="C6" s="47"/>
      <c r="D6" s="47"/>
      <c r="F6" s="47"/>
    </row>
    <row r="7" spans="1:7" ht="15.5" x14ac:dyDescent="0.35">
      <c r="A7" s="47"/>
      <c r="B7" s="46"/>
      <c r="C7" s="47"/>
      <c r="D7" s="47"/>
      <c r="F7" s="47"/>
    </row>
    <row r="8" spans="1:7" ht="15.5" x14ac:dyDescent="0.35">
      <c r="A8" s="47"/>
      <c r="B8" s="47" t="s">
        <v>10</v>
      </c>
      <c r="C8" s="47"/>
      <c r="D8" s="47"/>
      <c r="F8" s="47"/>
    </row>
    <row r="9" spans="1:7" ht="15.5" x14ac:dyDescent="0.35">
      <c r="A9" s="47"/>
      <c r="B9" s="47" t="s">
        <v>11</v>
      </c>
      <c r="C9" s="47"/>
      <c r="D9" s="47"/>
      <c r="F9" s="47"/>
    </row>
    <row r="10" spans="1:7" ht="15.5" x14ac:dyDescent="0.35">
      <c r="A10" s="47"/>
      <c r="B10" s="47"/>
      <c r="C10" s="47"/>
      <c r="D10" s="47"/>
      <c r="F10" s="47"/>
    </row>
    <row r="11" spans="1:7" ht="15.5" x14ac:dyDescent="0.35">
      <c r="A11" s="47"/>
      <c r="B11" s="303" t="s">
        <v>12</v>
      </c>
      <c r="C11" s="304"/>
      <c r="D11" s="121" t="s">
        <v>341</v>
      </c>
      <c r="E11" s="121" t="s">
        <v>13</v>
      </c>
      <c r="F11" s="48" t="s">
        <v>14</v>
      </c>
      <c r="G11" s="199"/>
    </row>
    <row r="12" spans="1:7" ht="33.75" customHeight="1" x14ac:dyDescent="0.35">
      <c r="A12" s="47"/>
      <c r="B12" s="305"/>
      <c r="C12" s="306"/>
      <c r="D12" s="123" t="s">
        <v>15</v>
      </c>
      <c r="E12" s="123" t="s">
        <v>15</v>
      </c>
      <c r="F12" s="49"/>
      <c r="G12" s="199"/>
    </row>
    <row r="13" spans="1:7" ht="15.5" x14ac:dyDescent="0.35">
      <c r="A13" s="47"/>
      <c r="B13" s="50" t="s">
        <v>16</v>
      </c>
      <c r="C13" s="200"/>
      <c r="D13" s="201"/>
      <c r="E13" s="201"/>
      <c r="F13" s="226"/>
      <c r="G13" s="199"/>
    </row>
    <row r="14" spans="1:7" ht="15.5" x14ac:dyDescent="0.35">
      <c r="A14" s="47"/>
      <c r="B14" s="51" t="s">
        <v>17</v>
      </c>
      <c r="C14" s="202"/>
      <c r="D14" s="203"/>
      <c r="E14" s="203"/>
      <c r="F14" s="226"/>
      <c r="G14" s="199"/>
    </row>
    <row r="15" spans="1:7" ht="15.5" x14ac:dyDescent="0.35">
      <c r="A15" s="47"/>
      <c r="B15" s="50" t="s">
        <v>18</v>
      </c>
      <c r="C15" s="200"/>
      <c r="D15" s="259"/>
      <c r="E15" s="259"/>
      <c r="F15" s="226"/>
      <c r="G15" s="199"/>
    </row>
    <row r="16" spans="1:7" ht="15.5" x14ac:dyDescent="0.35">
      <c r="A16" s="47"/>
      <c r="B16" s="50" t="s">
        <v>19</v>
      </c>
      <c r="C16" s="200"/>
      <c r="D16" s="259"/>
      <c r="E16" s="259"/>
      <c r="F16" s="226"/>
      <c r="G16" s="199"/>
    </row>
    <row r="17" spans="1:7" ht="15.5" x14ac:dyDescent="0.35">
      <c r="A17" s="47"/>
      <c r="B17" s="50" t="s">
        <v>20</v>
      </c>
      <c r="C17" s="200"/>
      <c r="D17" s="259"/>
      <c r="E17" s="259"/>
      <c r="F17" s="226"/>
      <c r="G17" s="199"/>
    </row>
    <row r="18" spans="1:7" ht="15.5" x14ac:dyDescent="0.35">
      <c r="A18" s="47"/>
      <c r="B18" s="50" t="s">
        <v>21</v>
      </c>
      <c r="C18" s="200"/>
      <c r="D18" s="259"/>
      <c r="E18" s="259"/>
      <c r="F18" s="226"/>
      <c r="G18" s="199"/>
    </row>
    <row r="19" spans="1:7" ht="15.5" x14ac:dyDescent="0.35">
      <c r="A19" s="47"/>
      <c r="B19" s="50" t="s">
        <v>22</v>
      </c>
      <c r="C19" s="200"/>
      <c r="D19" s="259"/>
      <c r="E19" s="259"/>
      <c r="F19" s="226"/>
      <c r="G19" s="199"/>
    </row>
    <row r="20" spans="1:7" ht="15.5" x14ac:dyDescent="0.35">
      <c r="A20" s="47"/>
      <c r="B20" s="50" t="s">
        <v>23</v>
      </c>
      <c r="C20" s="200"/>
      <c r="D20" s="259"/>
      <c r="E20" s="259"/>
      <c r="F20" s="226"/>
      <c r="G20" s="204"/>
    </row>
    <row r="21" spans="1:7" ht="15.5" x14ac:dyDescent="0.35">
      <c r="A21" s="47"/>
      <c r="B21" s="50" t="s">
        <v>24</v>
      </c>
      <c r="C21" s="200"/>
      <c r="D21" s="259"/>
      <c r="E21" s="259"/>
      <c r="F21" s="226"/>
      <c r="G21" s="199"/>
    </row>
    <row r="22" spans="1:7" ht="36.75" customHeight="1" x14ac:dyDescent="0.35">
      <c r="A22" s="47"/>
      <c r="B22" s="307" t="s">
        <v>25</v>
      </c>
      <c r="C22" s="308"/>
      <c r="D22" s="205"/>
      <c r="E22" s="205"/>
      <c r="F22" s="206"/>
      <c r="G22" s="199"/>
    </row>
    <row r="23" spans="1:7" ht="15.5" x14ac:dyDescent="0.35">
      <c r="A23" s="47"/>
      <c r="B23" s="50" t="s">
        <v>26</v>
      </c>
      <c r="C23" s="200"/>
      <c r="D23" s="259"/>
      <c r="E23" s="259"/>
      <c r="F23" s="226"/>
      <c r="G23" s="199"/>
    </row>
    <row r="24" spans="1:7" ht="15.5" x14ac:dyDescent="0.35">
      <c r="A24" s="47"/>
      <c r="B24" s="50" t="s">
        <v>27</v>
      </c>
      <c r="C24" s="200"/>
      <c r="D24" s="259"/>
      <c r="E24" s="259"/>
      <c r="F24" s="226"/>
      <c r="G24" s="199"/>
    </row>
    <row r="25" spans="1:7" ht="15.5" x14ac:dyDescent="0.35">
      <c r="A25" s="47"/>
      <c r="B25" s="50" t="s">
        <v>28</v>
      </c>
      <c r="C25" s="200"/>
      <c r="D25" s="259"/>
      <c r="E25" s="259"/>
      <c r="F25" s="226"/>
      <c r="G25" s="199"/>
    </row>
    <row r="26" spans="1:7" ht="15.5" x14ac:dyDescent="0.35">
      <c r="A26" s="47"/>
      <c r="B26" s="51" t="s">
        <v>29</v>
      </c>
      <c r="C26" s="202"/>
      <c r="D26" s="260"/>
      <c r="E26" s="260"/>
      <c r="F26" s="226"/>
      <c r="G26" s="199"/>
    </row>
    <row r="27" spans="1:7" ht="15.5" x14ac:dyDescent="0.35">
      <c r="A27" s="47"/>
      <c r="B27" s="51" t="s">
        <v>30</v>
      </c>
      <c r="C27" s="202"/>
      <c r="D27" s="261"/>
      <c r="E27" s="261"/>
      <c r="F27" s="227"/>
      <c r="G27" s="199"/>
    </row>
  </sheetData>
  <sheetProtection sheet="1" objects="1" scenarios="1"/>
  <mergeCells count="2">
    <mergeCell ref="B11:C12"/>
    <mergeCell ref="B22:C22"/>
  </mergeCells>
  <phoneticPr fontId="3" type="noConversion"/>
  <pageMargins left="0.74803149606299213" right="0.74803149606299213" top="1.5748031496062993" bottom="0.98425196850393704" header="0.51181102362204722" footer="0.51181102362204722"/>
  <pageSetup paperSize="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S49"/>
  <sheetViews>
    <sheetView showGridLines="0" zoomScaleNormal="100" workbookViewId="0">
      <selection activeCell="D4" sqref="D4"/>
    </sheetView>
  </sheetViews>
  <sheetFormatPr defaultColWidth="9.08984375" defaultRowHeight="13" x14ac:dyDescent="0.3"/>
  <cols>
    <col min="1" max="1" width="9.08984375" style="16"/>
    <col min="2" max="2" width="63.54296875" style="16" customWidth="1"/>
    <col min="3" max="3" width="9.54296875" style="16" customWidth="1"/>
    <col min="4" max="4" width="11.54296875" style="16" customWidth="1"/>
    <col min="5" max="5" width="5.08984375" style="130" customWidth="1"/>
    <col min="6" max="7" width="11" style="16" customWidth="1"/>
    <col min="8" max="8" width="6.453125" style="16" customWidth="1"/>
    <col min="9" max="9" width="70" style="16" customWidth="1"/>
    <col min="10" max="16384" width="9.08984375" style="16"/>
  </cols>
  <sheetData>
    <row r="1" spans="2:19" ht="14.5" x14ac:dyDescent="0.35">
      <c r="B1" s="57">
        <f>Declaration!C3</f>
        <v>0</v>
      </c>
      <c r="C1" s="37"/>
      <c r="D1" s="37"/>
      <c r="E1" s="229"/>
      <c r="F1" s="62"/>
      <c r="G1" s="62"/>
      <c r="H1" s="37"/>
      <c r="I1" s="37"/>
      <c r="S1" s="181"/>
    </row>
    <row r="2" spans="2:19" ht="14.5" x14ac:dyDescent="0.35">
      <c r="B2" s="57"/>
      <c r="C2" s="37"/>
      <c r="D2" s="37"/>
      <c r="E2" s="229"/>
      <c r="F2" s="62"/>
      <c r="G2" s="62"/>
      <c r="H2" s="37"/>
      <c r="I2" s="42"/>
      <c r="S2" s="181"/>
    </row>
    <row r="3" spans="2:19" ht="67.5" customHeight="1" x14ac:dyDescent="0.3">
      <c r="C3" s="152" t="s">
        <v>342</v>
      </c>
      <c r="D3" s="153" t="s">
        <v>343</v>
      </c>
      <c r="E3" s="230"/>
      <c r="F3" s="152" t="s">
        <v>31</v>
      </c>
      <c r="G3" s="153" t="s">
        <v>31</v>
      </c>
      <c r="H3" s="269"/>
      <c r="I3" s="151" t="s">
        <v>32</v>
      </c>
      <c r="J3" s="43"/>
      <c r="K3" s="43"/>
      <c r="O3" s="182"/>
      <c r="Q3" s="182"/>
      <c r="R3" s="183"/>
      <c r="S3" s="182"/>
    </row>
    <row r="4" spans="2:19" ht="14.5" x14ac:dyDescent="0.35">
      <c r="B4" s="42" t="s">
        <v>33</v>
      </c>
      <c r="C4" s="154" t="s">
        <v>34</v>
      </c>
      <c r="D4" s="156" t="s">
        <v>34</v>
      </c>
      <c r="E4" s="231"/>
      <c r="F4" s="267" t="s">
        <v>35</v>
      </c>
      <c r="G4" s="268" t="s">
        <v>36</v>
      </c>
      <c r="H4" s="270"/>
      <c r="I4" s="184"/>
      <c r="J4" s="185"/>
      <c r="K4" s="185"/>
    </row>
    <row r="5" spans="2:19" ht="14.5" x14ac:dyDescent="0.35">
      <c r="C5" s="37"/>
      <c r="D5" s="37"/>
      <c r="E5" s="229"/>
      <c r="F5" s="37"/>
      <c r="G5" s="37"/>
      <c r="H5" s="37"/>
      <c r="I5" s="309"/>
      <c r="J5" s="309"/>
      <c r="K5" s="309"/>
    </row>
    <row r="6" spans="2:19" ht="14.5" x14ac:dyDescent="0.35">
      <c r="B6" s="42" t="s">
        <v>37</v>
      </c>
      <c r="C6" s="37"/>
      <c r="D6" s="37"/>
      <c r="E6" s="229"/>
      <c r="F6" s="37"/>
      <c r="G6" s="37"/>
      <c r="H6" s="37"/>
      <c r="I6" s="186"/>
      <c r="J6" s="186"/>
      <c r="K6" s="186"/>
    </row>
    <row r="7" spans="2:19" ht="14.5" x14ac:dyDescent="0.35">
      <c r="B7" s="38" t="s">
        <v>38</v>
      </c>
      <c r="C7" s="187">
        <f>Income!E14</f>
        <v>0</v>
      </c>
      <c r="D7" s="187">
        <f>Income!F14</f>
        <v>0</v>
      </c>
      <c r="E7" s="228"/>
      <c r="F7" s="45" t="str">
        <f t="shared" ref="F7:F11" si="0">IF(C7=0,"",(D7-C7)/C7)</f>
        <v/>
      </c>
      <c r="G7" s="86">
        <f>D7-C7</f>
        <v>0</v>
      </c>
      <c r="H7" s="45"/>
      <c r="I7" s="188"/>
      <c r="J7" s="188"/>
      <c r="K7" s="188"/>
    </row>
    <row r="8" spans="2:19" ht="14.5" x14ac:dyDescent="0.35">
      <c r="B8" s="38" t="s">
        <v>39</v>
      </c>
      <c r="C8" s="187">
        <f>Income!E24</f>
        <v>0</v>
      </c>
      <c r="D8" s="187">
        <f>Income!F24</f>
        <v>0</v>
      </c>
      <c r="E8" s="228"/>
      <c r="F8" s="45" t="str">
        <f t="shared" si="0"/>
        <v/>
      </c>
      <c r="G8" s="86">
        <f t="shared" ref="G8:G48" si="1">D8-C8</f>
        <v>0</v>
      </c>
      <c r="H8" s="45"/>
      <c r="I8" s="188"/>
      <c r="J8" s="188"/>
      <c r="K8" s="188"/>
    </row>
    <row r="9" spans="2:19" ht="14.5" x14ac:dyDescent="0.35">
      <c r="B9" s="38" t="s">
        <v>40</v>
      </c>
      <c r="C9" s="187">
        <f>Income!E33</f>
        <v>0</v>
      </c>
      <c r="D9" s="187">
        <f>Income!F33</f>
        <v>0</v>
      </c>
      <c r="E9" s="228"/>
      <c r="F9" s="45" t="str">
        <f t="shared" si="0"/>
        <v/>
      </c>
      <c r="G9" s="86">
        <f t="shared" si="1"/>
        <v>0</v>
      </c>
      <c r="H9" s="45"/>
      <c r="I9" s="188"/>
      <c r="J9" s="188"/>
      <c r="K9" s="188"/>
    </row>
    <row r="10" spans="2:19" ht="14.5" x14ac:dyDescent="0.35">
      <c r="B10" s="38" t="s">
        <v>41</v>
      </c>
      <c r="C10" s="187">
        <f>Income!E44</f>
        <v>0</v>
      </c>
      <c r="D10" s="187">
        <f>Income!F44</f>
        <v>0</v>
      </c>
      <c r="E10" s="228"/>
      <c r="F10" s="45" t="str">
        <f t="shared" si="0"/>
        <v/>
      </c>
      <c r="G10" s="86">
        <f t="shared" si="1"/>
        <v>0</v>
      </c>
      <c r="H10" s="45"/>
      <c r="I10" s="188"/>
      <c r="J10" s="188"/>
      <c r="K10" s="188"/>
    </row>
    <row r="11" spans="2:19" ht="14.5" x14ac:dyDescent="0.35">
      <c r="B11" s="38" t="s">
        <v>42</v>
      </c>
      <c r="C11" s="187">
        <f>Income!E50</f>
        <v>0</v>
      </c>
      <c r="D11" s="187">
        <f>Income!F50</f>
        <v>0</v>
      </c>
      <c r="E11" s="228"/>
      <c r="F11" s="45" t="str">
        <f t="shared" si="0"/>
        <v/>
      </c>
      <c r="G11" s="86">
        <f t="shared" si="1"/>
        <v>0</v>
      </c>
      <c r="H11" s="45"/>
      <c r="I11" s="189"/>
      <c r="J11" s="189"/>
      <c r="K11" s="189"/>
    </row>
    <row r="12" spans="2:19" ht="15" thickBot="1" x14ac:dyDescent="0.4">
      <c r="B12" s="38" t="s">
        <v>43</v>
      </c>
      <c r="C12" s="187">
        <f>Income!E56</f>
        <v>0</v>
      </c>
      <c r="D12" s="187">
        <f>Income!F56</f>
        <v>0</v>
      </c>
      <c r="E12" s="228"/>
      <c r="F12" s="45" t="str">
        <f>IF(C12=0,"",(D12-C12)/C12)</f>
        <v/>
      </c>
      <c r="G12" s="86">
        <f t="shared" si="1"/>
        <v>0</v>
      </c>
      <c r="H12" s="45"/>
      <c r="I12" s="189"/>
      <c r="J12" s="189"/>
      <c r="K12" s="189"/>
    </row>
    <row r="13" spans="2:19" ht="15" thickBot="1" x14ac:dyDescent="0.4">
      <c r="B13" s="40" t="s">
        <v>44</v>
      </c>
      <c r="C13" s="190">
        <f>SUM(C7:C12)</f>
        <v>0</v>
      </c>
      <c r="D13" s="190">
        <f>SUM(D7:D12)</f>
        <v>0</v>
      </c>
      <c r="E13" s="232"/>
      <c r="F13" s="45" t="str">
        <f>IF(C13=0,"",(D13-C13)/C13)</f>
        <v/>
      </c>
      <c r="G13" s="86">
        <f t="shared" si="1"/>
        <v>0</v>
      </c>
      <c r="H13" s="37"/>
      <c r="I13" s="189"/>
      <c r="J13" s="189"/>
      <c r="K13" s="189"/>
    </row>
    <row r="14" spans="2:19" ht="14.5" x14ac:dyDescent="0.35">
      <c r="B14" s="38"/>
      <c r="C14" s="191"/>
      <c r="D14" s="191"/>
      <c r="E14" s="233"/>
      <c r="F14" s="37"/>
      <c r="G14" s="86"/>
      <c r="H14" s="37"/>
      <c r="I14" s="189"/>
      <c r="J14" s="189"/>
      <c r="K14" s="189"/>
    </row>
    <row r="15" spans="2:19" ht="14.5" x14ac:dyDescent="0.35">
      <c r="B15" s="37"/>
      <c r="C15" s="86"/>
      <c r="D15" s="86"/>
      <c r="E15" s="228"/>
      <c r="F15" s="37"/>
      <c r="G15" s="86"/>
      <c r="H15" s="37"/>
      <c r="I15" s="189"/>
      <c r="J15" s="189"/>
      <c r="K15" s="189"/>
    </row>
    <row r="16" spans="2:19" ht="14.5" x14ac:dyDescent="0.35">
      <c r="C16" s="86"/>
      <c r="D16" s="86"/>
      <c r="E16" s="228"/>
      <c r="F16" s="37"/>
      <c r="G16" s="86"/>
      <c r="H16" s="37"/>
      <c r="I16" s="189"/>
      <c r="J16" s="189"/>
      <c r="K16" s="189"/>
    </row>
    <row r="17" spans="2:11" ht="14.5" x14ac:dyDescent="0.35">
      <c r="B17" s="40" t="s">
        <v>45</v>
      </c>
      <c r="C17" s="86"/>
      <c r="D17" s="86"/>
      <c r="E17" s="228"/>
      <c r="F17" s="37"/>
      <c r="G17" s="86"/>
      <c r="H17" s="37"/>
      <c r="I17" s="189"/>
      <c r="J17" s="189"/>
      <c r="K17" s="189"/>
    </row>
    <row r="18" spans="2:11" ht="14.5" x14ac:dyDescent="0.35">
      <c r="B18" s="38" t="s">
        <v>46</v>
      </c>
      <c r="C18" s="187">
        <f>Expenditure!E15</f>
        <v>0</v>
      </c>
      <c r="D18" s="187">
        <f>Expenditure!F15</f>
        <v>0</v>
      </c>
      <c r="E18" s="228"/>
      <c r="F18" s="45" t="str">
        <f t="shared" ref="F18:F22" si="2">IF(C18=0,"",(D18-C18)/C18)</f>
        <v/>
      </c>
      <c r="G18" s="86">
        <f t="shared" si="1"/>
        <v>0</v>
      </c>
      <c r="H18" s="45"/>
      <c r="I18" s="188"/>
      <c r="J18" s="188"/>
      <c r="K18" s="188"/>
    </row>
    <row r="19" spans="2:11" ht="14.5" x14ac:dyDescent="0.35">
      <c r="B19" s="38" t="s">
        <v>47</v>
      </c>
      <c r="C19" s="187">
        <f>Expenditure!E31</f>
        <v>0</v>
      </c>
      <c r="D19" s="187">
        <f>Expenditure!F31</f>
        <v>0</v>
      </c>
      <c r="E19" s="228"/>
      <c r="F19" s="45" t="str">
        <f t="shared" si="2"/>
        <v/>
      </c>
      <c r="G19" s="86">
        <f t="shared" si="1"/>
        <v>0</v>
      </c>
      <c r="H19" s="45"/>
      <c r="I19" s="188"/>
      <c r="J19" s="188"/>
      <c r="K19" s="188"/>
    </row>
    <row r="20" spans="2:11" ht="14.5" x14ac:dyDescent="0.35">
      <c r="B20" s="38" t="s">
        <v>48</v>
      </c>
      <c r="C20" s="90">
        <f>Expenditure!E47</f>
        <v>0</v>
      </c>
      <c r="D20" s="90">
        <f>Expenditure!F47</f>
        <v>0</v>
      </c>
      <c r="E20" s="228"/>
      <c r="F20" s="45" t="str">
        <f t="shared" si="2"/>
        <v/>
      </c>
      <c r="G20" s="86">
        <f t="shared" si="1"/>
        <v>0</v>
      </c>
      <c r="H20" s="45"/>
      <c r="I20" s="188"/>
      <c r="J20" s="188"/>
      <c r="K20" s="188"/>
    </row>
    <row r="21" spans="2:11" ht="14.5" x14ac:dyDescent="0.35">
      <c r="B21" s="38" t="s">
        <v>49</v>
      </c>
      <c r="C21" s="187">
        <f>Expenditure!E49</f>
        <v>0</v>
      </c>
      <c r="D21" s="187">
        <f>Expenditure!F49</f>
        <v>0</v>
      </c>
      <c r="E21" s="228"/>
      <c r="F21" s="45" t="str">
        <f t="shared" si="2"/>
        <v/>
      </c>
      <c r="G21" s="86">
        <f t="shared" si="1"/>
        <v>0</v>
      </c>
      <c r="H21" s="45"/>
      <c r="I21" s="188"/>
      <c r="J21" s="188"/>
      <c r="K21" s="188"/>
    </row>
    <row r="22" spans="2:11" ht="14.5" x14ac:dyDescent="0.35">
      <c r="B22" s="38" t="s">
        <v>50</v>
      </c>
      <c r="C22" s="187">
        <f>Expenditure!E54</f>
        <v>0</v>
      </c>
      <c r="D22" s="187">
        <f>Expenditure!F54</f>
        <v>0</v>
      </c>
      <c r="E22" s="228"/>
      <c r="F22" s="45" t="str">
        <f t="shared" si="2"/>
        <v/>
      </c>
      <c r="G22" s="86">
        <f t="shared" si="1"/>
        <v>0</v>
      </c>
      <c r="H22" s="45"/>
      <c r="I22" s="189"/>
      <c r="J22" s="189"/>
      <c r="K22" s="189"/>
    </row>
    <row r="23" spans="2:11" ht="14.5" x14ac:dyDescent="0.35">
      <c r="B23" s="38"/>
      <c r="C23" s="86"/>
      <c r="D23" s="86"/>
      <c r="E23" s="228"/>
      <c r="F23" s="45"/>
      <c r="G23" s="86"/>
      <c r="H23" s="45"/>
      <c r="I23" s="189"/>
      <c r="J23" s="189"/>
      <c r="K23" s="189"/>
    </row>
    <row r="24" spans="2:11" ht="15" thickBot="1" x14ac:dyDescent="0.4">
      <c r="B24" s="38"/>
      <c r="C24" s="86"/>
      <c r="D24" s="86"/>
      <c r="E24" s="228"/>
      <c r="F24" s="45"/>
      <c r="G24" s="86"/>
      <c r="H24" s="45"/>
      <c r="I24" s="189"/>
      <c r="J24" s="189"/>
      <c r="K24" s="189"/>
    </row>
    <row r="25" spans="2:11" ht="15" thickBot="1" x14ac:dyDescent="0.4">
      <c r="B25" s="40" t="s">
        <v>51</v>
      </c>
      <c r="C25" s="190">
        <f>SUM(C18:C22)</f>
        <v>0</v>
      </c>
      <c r="D25" s="190">
        <f>SUM(D18:D22)</f>
        <v>0</v>
      </c>
      <c r="E25" s="232"/>
      <c r="F25" s="265" t="str">
        <f>IF(C25=0,"",(D25-C25)/C25)</f>
        <v/>
      </c>
      <c r="G25" s="86">
        <f t="shared" si="1"/>
        <v>0</v>
      </c>
      <c r="H25" s="45"/>
      <c r="I25" s="189"/>
      <c r="J25" s="189"/>
      <c r="K25" s="189"/>
    </row>
    <row r="26" spans="2:11" ht="14.5" x14ac:dyDescent="0.35">
      <c r="B26" s="38"/>
      <c r="C26" s="85"/>
      <c r="D26" s="85"/>
      <c r="E26" s="232"/>
      <c r="F26" s="265"/>
      <c r="G26" s="86"/>
      <c r="H26" s="45"/>
      <c r="I26" s="189"/>
      <c r="J26" s="189"/>
      <c r="K26" s="189"/>
    </row>
    <row r="27" spans="2:11" ht="15" customHeight="1" x14ac:dyDescent="0.35">
      <c r="B27" s="37"/>
      <c r="C27" s="192"/>
      <c r="D27" s="192"/>
      <c r="E27" s="234"/>
      <c r="F27" s="265"/>
      <c r="G27" s="86"/>
      <c r="H27" s="45"/>
      <c r="I27" s="189"/>
      <c r="J27" s="189"/>
      <c r="K27" s="189"/>
    </row>
    <row r="28" spans="2:11" ht="39" customHeight="1" x14ac:dyDescent="0.35">
      <c r="B28" s="59" t="s">
        <v>52</v>
      </c>
      <c r="C28" s="193">
        <f>C13-C25</f>
        <v>0</v>
      </c>
      <c r="D28" s="193">
        <f>D13-D25</f>
        <v>0</v>
      </c>
      <c r="E28" s="235"/>
      <c r="F28" s="265" t="str">
        <f>IF(C28=0,"",(D28-C28)/C28)</f>
        <v/>
      </c>
      <c r="G28" s="86">
        <f t="shared" si="1"/>
        <v>0</v>
      </c>
      <c r="H28" s="45"/>
      <c r="I28" s="189"/>
      <c r="J28" s="189"/>
      <c r="K28" s="189"/>
    </row>
    <row r="29" spans="2:11" ht="13.5" customHeight="1" x14ac:dyDescent="0.35">
      <c r="B29" s="59"/>
      <c r="C29" s="193"/>
      <c r="D29" s="193"/>
      <c r="E29" s="235"/>
      <c r="F29" s="265"/>
      <c r="G29" s="86"/>
      <c r="H29" s="45"/>
      <c r="I29" s="189"/>
      <c r="J29" s="189"/>
      <c r="K29" s="189"/>
    </row>
    <row r="30" spans="2:11" ht="14.5" x14ac:dyDescent="0.35">
      <c r="B30" s="38"/>
      <c r="C30" s="191"/>
      <c r="D30" s="191"/>
      <c r="E30" s="233"/>
      <c r="F30" s="265"/>
      <c r="G30" s="86"/>
      <c r="H30" s="45"/>
      <c r="I30" s="189"/>
      <c r="J30" s="189"/>
      <c r="K30" s="189"/>
    </row>
    <row r="31" spans="2:11" ht="14.5" x14ac:dyDescent="0.35">
      <c r="B31" s="38" t="s">
        <v>53</v>
      </c>
      <c r="C31" s="187">
        <v>0</v>
      </c>
      <c r="D31" s="84">
        <v>0</v>
      </c>
      <c r="E31" s="236"/>
      <c r="F31" s="265" t="str">
        <f>IF(C31=0,"",(D31-C31)/C31)</f>
        <v/>
      </c>
      <c r="G31" s="86">
        <f t="shared" si="1"/>
        <v>0</v>
      </c>
      <c r="H31" s="45"/>
      <c r="I31" s="188"/>
      <c r="J31" s="188"/>
      <c r="K31" s="188"/>
    </row>
    <row r="32" spans="2:11" ht="14.5" x14ac:dyDescent="0.35">
      <c r="B32" s="38" t="s">
        <v>54</v>
      </c>
      <c r="C32" s="187">
        <v>0</v>
      </c>
      <c r="D32" s="84">
        <v>0</v>
      </c>
      <c r="E32" s="236"/>
      <c r="F32" s="265" t="str">
        <f>IF(C32=0,"",(D32-C32)/C32)</f>
        <v/>
      </c>
      <c r="G32" s="86">
        <f t="shared" si="1"/>
        <v>0</v>
      </c>
      <c r="H32" s="45"/>
      <c r="I32" s="189"/>
      <c r="J32" s="189"/>
      <c r="K32" s="189"/>
    </row>
    <row r="33" spans="2:11" ht="14.5" x14ac:dyDescent="0.35">
      <c r="B33" s="38" t="s">
        <v>55</v>
      </c>
      <c r="C33" s="187">
        <v>0</v>
      </c>
      <c r="D33" s="84">
        <v>0</v>
      </c>
      <c r="E33" s="236"/>
      <c r="F33" s="265" t="str">
        <f>IF(C33=0,"",(D33-C33)/C33)</f>
        <v/>
      </c>
      <c r="G33" s="86">
        <f t="shared" si="1"/>
        <v>0</v>
      </c>
      <c r="H33" s="45"/>
      <c r="I33" s="189"/>
      <c r="J33" s="189"/>
      <c r="K33" s="189"/>
    </row>
    <row r="34" spans="2:11" ht="14.5" x14ac:dyDescent="0.35">
      <c r="B34" s="38" t="s">
        <v>56</v>
      </c>
      <c r="C34" s="187">
        <v>0</v>
      </c>
      <c r="D34" s="84">
        <v>0</v>
      </c>
      <c r="E34" s="236"/>
      <c r="F34" s="265" t="str">
        <f>IF(C34=0,"",(D34-C34)/C34)</f>
        <v/>
      </c>
      <c r="G34" s="86">
        <f t="shared" si="1"/>
        <v>0</v>
      </c>
      <c r="H34" s="45"/>
      <c r="I34" s="189"/>
      <c r="J34" s="189"/>
      <c r="K34" s="189"/>
    </row>
    <row r="35" spans="2:11" ht="14.5" x14ac:dyDescent="0.35">
      <c r="B35" s="38" t="s">
        <v>57</v>
      </c>
      <c r="C35" s="187">
        <v>0</v>
      </c>
      <c r="D35" s="84">
        <v>0</v>
      </c>
      <c r="E35" s="236"/>
      <c r="F35" s="265" t="str">
        <f>IF(C35=0,"",(D35-C35)/C35)</f>
        <v/>
      </c>
      <c r="G35" s="86">
        <f t="shared" si="1"/>
        <v>0</v>
      </c>
      <c r="H35" s="45"/>
      <c r="I35" s="189"/>
      <c r="J35" s="189"/>
      <c r="K35" s="189"/>
    </row>
    <row r="36" spans="2:11" ht="14.5" x14ac:dyDescent="0.35">
      <c r="B36" s="38"/>
      <c r="C36" s="86"/>
      <c r="D36" s="86"/>
      <c r="E36" s="228"/>
      <c r="F36" s="265"/>
      <c r="G36" s="86"/>
      <c r="H36" s="45"/>
      <c r="I36" s="189"/>
      <c r="J36" s="189"/>
      <c r="K36" s="189"/>
    </row>
    <row r="37" spans="2:11" ht="14.5" x14ac:dyDescent="0.35">
      <c r="B37" s="59" t="s">
        <v>58</v>
      </c>
      <c r="C37" s="85">
        <f t="shared" ref="C37:D37" si="3">C28+C31+C32+C35+C34+C33</f>
        <v>0</v>
      </c>
      <c r="D37" s="85">
        <f t="shared" si="3"/>
        <v>0</v>
      </c>
      <c r="E37" s="232"/>
      <c r="F37" s="265" t="str">
        <f>IF(C37=0,"",(D37-C37)/C37)</f>
        <v/>
      </c>
      <c r="G37" s="86">
        <f t="shared" si="1"/>
        <v>0</v>
      </c>
      <c r="H37" s="45"/>
      <c r="I37" s="189"/>
      <c r="J37" s="189"/>
      <c r="K37" s="189"/>
    </row>
    <row r="38" spans="2:11" ht="14.5" x14ac:dyDescent="0.35">
      <c r="B38" s="38"/>
      <c r="C38" s="86"/>
      <c r="D38" s="86"/>
      <c r="E38" s="228"/>
      <c r="F38" s="265"/>
      <c r="G38" s="86"/>
      <c r="H38" s="45"/>
      <c r="I38" s="189"/>
      <c r="J38" s="189"/>
      <c r="K38" s="189"/>
    </row>
    <row r="39" spans="2:11" ht="14.5" x14ac:dyDescent="0.35">
      <c r="B39" s="38" t="s">
        <v>59</v>
      </c>
      <c r="C39" s="187">
        <v>0</v>
      </c>
      <c r="D39" s="84">
        <v>0</v>
      </c>
      <c r="E39" s="236"/>
      <c r="F39" s="265" t="str">
        <f>IF(C39=0,"",(D39-C39)/C39)</f>
        <v/>
      </c>
      <c r="G39" s="86">
        <f t="shared" si="1"/>
        <v>0</v>
      </c>
      <c r="H39" s="45"/>
      <c r="I39" s="189"/>
      <c r="J39" s="189"/>
      <c r="K39" s="189"/>
    </row>
    <row r="40" spans="2:11" ht="14.5" x14ac:dyDescent="0.35">
      <c r="B40" s="38"/>
      <c r="C40" s="86"/>
      <c r="D40" s="86"/>
      <c r="E40" s="228"/>
      <c r="F40" s="265"/>
      <c r="G40" s="86"/>
      <c r="H40" s="45"/>
      <c r="I40" s="189"/>
      <c r="J40" s="189"/>
      <c r="K40" s="189"/>
    </row>
    <row r="41" spans="2:11" ht="14.5" x14ac:dyDescent="0.35">
      <c r="B41" s="59" t="s">
        <v>60</v>
      </c>
      <c r="C41" s="194">
        <f>C39+C37</f>
        <v>0</v>
      </c>
      <c r="D41" s="194">
        <f>D39+D37</f>
        <v>0</v>
      </c>
      <c r="E41" s="235"/>
      <c r="F41" s="265" t="str">
        <f>IF(C41=0,"",(D41-C41)/C41)</f>
        <v/>
      </c>
      <c r="G41" s="86">
        <f t="shared" si="1"/>
        <v>0</v>
      </c>
      <c r="H41" s="45"/>
      <c r="I41" s="189"/>
      <c r="J41" s="189"/>
      <c r="K41" s="189"/>
    </row>
    <row r="42" spans="2:11" ht="14.5" x14ac:dyDescent="0.35">
      <c r="B42" s="39"/>
      <c r="C42" s="292"/>
      <c r="D42" s="195"/>
      <c r="E42" s="236"/>
      <c r="F42" s="265"/>
      <c r="G42" s="86"/>
      <c r="H42" s="45"/>
      <c r="I42" s="189"/>
      <c r="J42" s="189"/>
      <c r="K42" s="189"/>
    </row>
    <row r="43" spans="2:11" ht="14.5" x14ac:dyDescent="0.35">
      <c r="B43" s="39" t="s">
        <v>61</v>
      </c>
      <c r="C43" s="187">
        <v>0</v>
      </c>
      <c r="D43" s="84">
        <v>0</v>
      </c>
      <c r="E43" s="236"/>
      <c r="F43" s="265" t="str">
        <f>IF(C43=0,"",(D43-C43)/C43)</f>
        <v/>
      </c>
      <c r="G43" s="86">
        <f t="shared" si="1"/>
        <v>0</v>
      </c>
      <c r="H43" s="45"/>
      <c r="I43" s="189"/>
      <c r="J43" s="189"/>
      <c r="K43" s="189"/>
    </row>
    <row r="44" spans="2:11" ht="14.5" x14ac:dyDescent="0.35">
      <c r="B44" s="38" t="s">
        <v>62</v>
      </c>
      <c r="C44" s="187">
        <v>0</v>
      </c>
      <c r="D44" s="196">
        <v>0</v>
      </c>
      <c r="E44" s="237"/>
      <c r="F44" s="265" t="str">
        <f>IF(C44=0,"",(D44-C44)/C44)</f>
        <v/>
      </c>
      <c r="G44" s="86">
        <f t="shared" si="1"/>
        <v>0</v>
      </c>
      <c r="H44" s="45"/>
      <c r="I44" s="189"/>
      <c r="J44" s="189"/>
      <c r="K44" s="189"/>
    </row>
    <row r="45" spans="2:11" ht="14.5" x14ac:dyDescent="0.35">
      <c r="B45" s="39" t="s">
        <v>63</v>
      </c>
      <c r="C45" s="187">
        <v>0</v>
      </c>
      <c r="D45" s="84">
        <v>0</v>
      </c>
      <c r="E45" s="236"/>
      <c r="F45" s="265" t="str">
        <f>IF(C45=0,"",(D45-C45)/C45)</f>
        <v/>
      </c>
      <c r="G45" s="86">
        <f t="shared" si="1"/>
        <v>0</v>
      </c>
      <c r="H45" s="45"/>
      <c r="I45" s="189"/>
      <c r="J45" s="189"/>
      <c r="K45" s="189"/>
    </row>
    <row r="46" spans="2:11" ht="14.5" x14ac:dyDescent="0.35">
      <c r="B46" s="39" t="s">
        <v>64</v>
      </c>
      <c r="C46" s="187">
        <v>0</v>
      </c>
      <c r="D46" s="84">
        <v>0</v>
      </c>
      <c r="E46" s="236"/>
      <c r="F46" s="265" t="str">
        <f>IF(C46=0,"",(D46-C46)/C46)</f>
        <v/>
      </c>
      <c r="G46" s="86">
        <f t="shared" si="1"/>
        <v>0</v>
      </c>
      <c r="H46" s="45"/>
      <c r="I46" s="189"/>
      <c r="J46" s="189"/>
      <c r="K46" s="189"/>
    </row>
    <row r="47" spans="2:11" ht="14.5" x14ac:dyDescent="0.35">
      <c r="B47" s="38"/>
      <c r="C47" s="86"/>
      <c r="D47" s="86"/>
      <c r="E47" s="228"/>
      <c r="F47" s="265"/>
      <c r="G47" s="86"/>
      <c r="H47" s="45"/>
      <c r="I47" s="189"/>
      <c r="J47" s="189"/>
      <c r="K47" s="189"/>
    </row>
    <row r="48" spans="2:11" ht="14.5" x14ac:dyDescent="0.35">
      <c r="B48" s="197" t="s">
        <v>65</v>
      </c>
      <c r="C48" s="102">
        <f t="shared" ref="C48:D48" si="4">C45+C44+C43+C41+C46</f>
        <v>0</v>
      </c>
      <c r="D48" s="102">
        <f t="shared" si="4"/>
        <v>0</v>
      </c>
      <c r="E48" s="232"/>
      <c r="F48" s="265" t="str">
        <f>IF(C48=0,"",(D48-C48)/C48)</f>
        <v/>
      </c>
      <c r="G48" s="86">
        <f t="shared" si="1"/>
        <v>0</v>
      </c>
      <c r="H48" s="45"/>
      <c r="I48" s="189"/>
      <c r="J48" s="189"/>
      <c r="K48" s="189"/>
    </row>
    <row r="49" spans="2:11" ht="14.5" x14ac:dyDescent="0.35">
      <c r="B49" s="37"/>
      <c r="C49" s="101"/>
      <c r="I49" s="198"/>
      <c r="J49" s="198"/>
      <c r="K49" s="198"/>
    </row>
  </sheetData>
  <sheetProtection sheet="1" objects="1" scenarios="1"/>
  <mergeCells count="1">
    <mergeCell ref="I5:K5"/>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D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8"/>
  <sheetViews>
    <sheetView showGridLines="0" zoomScale="90" zoomScaleNormal="90" workbookViewId="0">
      <selection activeCell="B40" sqref="B40"/>
    </sheetView>
  </sheetViews>
  <sheetFormatPr defaultColWidth="9.08984375" defaultRowHeight="12.5" x14ac:dyDescent="0.25"/>
  <cols>
    <col min="1" max="1" width="9.08984375" style="1"/>
    <col min="2" max="2" width="22" style="1" customWidth="1"/>
    <col min="3" max="3" width="2.453125" style="1" customWidth="1"/>
    <col min="4" max="4" width="63" style="1" customWidth="1"/>
    <col min="5" max="6" width="10.54296875" style="1" customWidth="1"/>
    <col min="7" max="7" width="4.90625" style="1" customWidth="1"/>
    <col min="8" max="8" width="12.54296875" style="1" bestFit="1" customWidth="1"/>
    <col min="9" max="9" width="12.54296875" style="1" customWidth="1"/>
    <col min="10" max="10" width="5.54296875" style="1" customWidth="1"/>
    <col min="11" max="11" width="81.54296875" style="1" customWidth="1"/>
    <col min="12" max="16384" width="9.08984375" style="1"/>
  </cols>
  <sheetData>
    <row r="1" spans="1:17" ht="14.5" x14ac:dyDescent="0.35">
      <c r="A1" s="16"/>
      <c r="B1" s="18">
        <f>Declaration!C3</f>
        <v>0</v>
      </c>
      <c r="C1" s="16"/>
      <c r="D1" s="16"/>
      <c r="E1" s="16"/>
      <c r="F1" s="16"/>
      <c r="G1" s="16"/>
      <c r="K1" s="42"/>
    </row>
    <row r="2" spans="1:17" ht="43.5" x14ac:dyDescent="0.35">
      <c r="A2" s="37"/>
      <c r="C2" s="37"/>
      <c r="D2" s="37"/>
      <c r="E2" s="152" t="str">
        <f>SOCIE!C3</f>
        <v>SPF Forecast 
2023-24</v>
      </c>
      <c r="F2" s="150" t="str">
        <f>SOCIE!D3</f>
        <v>FFU Forecast 
2023-24</v>
      </c>
      <c r="G2" s="146"/>
      <c r="H2" s="150" t="str">
        <f>+SOCIE!F3</f>
        <v>Variance</v>
      </c>
      <c r="I2" s="150" t="str">
        <f>+SOCIE!G3</f>
        <v>Variance</v>
      </c>
      <c r="J2" s="146"/>
      <c r="K2" s="151" t="s">
        <v>32</v>
      </c>
      <c r="L2" s="43"/>
      <c r="M2" s="43"/>
    </row>
    <row r="3" spans="1:17" ht="14.5" x14ac:dyDescent="0.35">
      <c r="A3" s="37"/>
      <c r="B3" s="36" t="s">
        <v>37</v>
      </c>
      <c r="C3" s="37"/>
      <c r="D3" s="42"/>
      <c r="E3" s="154" t="s">
        <v>34</v>
      </c>
      <c r="F3" s="155" t="s">
        <v>34</v>
      </c>
      <c r="G3" s="179"/>
      <c r="H3" s="158" t="s">
        <v>35</v>
      </c>
      <c r="I3" s="158" t="s">
        <v>36</v>
      </c>
      <c r="J3" s="180"/>
      <c r="K3" s="159"/>
      <c r="L3" s="143"/>
      <c r="M3" s="143"/>
    </row>
    <row r="4" spans="1:17" ht="14.5" x14ac:dyDescent="0.35">
      <c r="A4" s="37"/>
      <c r="B4" s="37"/>
      <c r="C4" s="37"/>
      <c r="D4" s="37"/>
      <c r="E4" s="37"/>
      <c r="F4" s="37"/>
      <c r="G4" s="37"/>
      <c r="H4" s="37"/>
      <c r="I4" s="37"/>
      <c r="J4" s="37"/>
      <c r="K4" s="141"/>
      <c r="L4" s="141"/>
      <c r="M4" s="141"/>
    </row>
    <row r="5" spans="1:17" ht="14.5" x14ac:dyDescent="0.35">
      <c r="A5" s="40">
        <v>1</v>
      </c>
      <c r="B5" s="39" t="s">
        <v>66</v>
      </c>
      <c r="C5" s="38" t="s">
        <v>67</v>
      </c>
      <c r="D5" s="39" t="s">
        <v>68</v>
      </c>
      <c r="E5" s="90">
        <v>0</v>
      </c>
      <c r="F5" s="84">
        <v>0</v>
      </c>
      <c r="G5" s="37"/>
      <c r="H5" s="45" t="str">
        <f t="shared" ref="H5:H13" si="0">IF(E5=0,"",(F5-E5)/E5)</f>
        <v/>
      </c>
      <c r="I5" s="228">
        <f>F5-E5</f>
        <v>0</v>
      </c>
      <c r="J5" s="45"/>
      <c r="K5" s="311"/>
      <c r="L5" s="311"/>
      <c r="M5" s="311"/>
    </row>
    <row r="6" spans="1:17" ht="15" customHeight="1" x14ac:dyDescent="0.35">
      <c r="B6" s="38" t="s">
        <v>69</v>
      </c>
      <c r="C6" s="38" t="s">
        <v>70</v>
      </c>
      <c r="D6" s="39" t="s">
        <v>71</v>
      </c>
      <c r="E6" s="90">
        <v>0</v>
      </c>
      <c r="F6" s="84">
        <v>0</v>
      </c>
      <c r="H6" s="45" t="str">
        <f t="shared" si="0"/>
        <v/>
      </c>
      <c r="I6" s="228">
        <f t="shared" ref="I6:I55" si="1">F6-E6</f>
        <v>0</v>
      </c>
      <c r="J6" s="45"/>
      <c r="K6" s="124"/>
      <c r="L6" s="124"/>
      <c r="M6" s="124"/>
      <c r="N6" s="101"/>
      <c r="O6" s="101"/>
      <c r="P6" s="101"/>
      <c r="Q6" s="101"/>
    </row>
    <row r="7" spans="1:17" ht="15.75" customHeight="1" x14ac:dyDescent="0.35">
      <c r="A7" s="38"/>
      <c r="C7" s="38" t="s">
        <v>72</v>
      </c>
      <c r="D7" s="39" t="s">
        <v>73</v>
      </c>
      <c r="E7" s="90">
        <v>0</v>
      </c>
      <c r="F7" s="84">
        <v>0</v>
      </c>
      <c r="G7" s="37"/>
      <c r="H7" s="45" t="str">
        <f t="shared" si="0"/>
        <v/>
      </c>
      <c r="I7" s="228">
        <f t="shared" si="1"/>
        <v>0</v>
      </c>
      <c r="J7" s="45"/>
      <c r="K7" s="125"/>
      <c r="L7" s="125"/>
      <c r="M7" s="126"/>
      <c r="N7" s="101"/>
      <c r="O7" s="101"/>
      <c r="P7" s="101"/>
      <c r="Q7" s="101"/>
    </row>
    <row r="8" spans="1:17" ht="14.5" x14ac:dyDescent="0.35">
      <c r="A8" s="38"/>
      <c r="B8" s="38"/>
      <c r="C8" s="38" t="s">
        <v>74</v>
      </c>
      <c r="D8" s="39" t="s">
        <v>75</v>
      </c>
      <c r="E8" s="90">
        <v>0</v>
      </c>
      <c r="F8" s="84">
        <v>0</v>
      </c>
      <c r="G8" s="37"/>
      <c r="H8" s="45" t="str">
        <f t="shared" si="0"/>
        <v/>
      </c>
      <c r="I8" s="228">
        <f t="shared" si="1"/>
        <v>0</v>
      </c>
      <c r="J8" s="45"/>
      <c r="K8" s="311"/>
      <c r="L8" s="311"/>
      <c r="M8" s="311"/>
      <c r="N8" s="101"/>
      <c r="O8" s="101"/>
      <c r="P8" s="101"/>
      <c r="Q8" s="101"/>
    </row>
    <row r="9" spans="1:17" ht="15" customHeight="1" x14ac:dyDescent="0.35">
      <c r="A9" s="40"/>
      <c r="B9" s="38"/>
      <c r="C9" s="38" t="s">
        <v>76</v>
      </c>
      <c r="D9" s="39" t="s">
        <v>77</v>
      </c>
      <c r="E9" s="90">
        <v>0</v>
      </c>
      <c r="F9" s="84">
        <v>0</v>
      </c>
      <c r="G9" s="37"/>
      <c r="H9" s="45" t="str">
        <f t="shared" si="0"/>
        <v/>
      </c>
      <c r="I9" s="228">
        <f t="shared" si="1"/>
        <v>0</v>
      </c>
      <c r="J9" s="45"/>
      <c r="K9" s="311"/>
      <c r="L9" s="311"/>
      <c r="M9" s="311"/>
      <c r="N9" s="101"/>
      <c r="O9" s="101"/>
      <c r="P9" s="101"/>
      <c r="Q9" s="101"/>
    </row>
    <row r="10" spans="1:17" ht="15" customHeight="1" x14ac:dyDescent="0.35">
      <c r="A10" s="40"/>
      <c r="B10" s="38"/>
      <c r="C10" s="38" t="s">
        <v>78</v>
      </c>
      <c r="D10" s="39" t="s">
        <v>79</v>
      </c>
      <c r="E10" s="90">
        <v>0</v>
      </c>
      <c r="F10" s="84">
        <v>0</v>
      </c>
      <c r="G10" s="37"/>
      <c r="H10" s="45" t="str">
        <f t="shared" si="0"/>
        <v/>
      </c>
      <c r="I10" s="228">
        <f t="shared" si="1"/>
        <v>0</v>
      </c>
      <c r="J10" s="45"/>
      <c r="K10" s="142"/>
      <c r="L10" s="142"/>
      <c r="M10" s="142"/>
      <c r="N10" s="101"/>
      <c r="O10" s="101"/>
      <c r="P10" s="101"/>
      <c r="Q10" s="101"/>
    </row>
    <row r="11" spans="1:17" ht="14.5" x14ac:dyDescent="0.35">
      <c r="A11" s="38"/>
      <c r="B11" s="38"/>
      <c r="C11" s="38" t="s">
        <v>80</v>
      </c>
      <c r="D11" s="39" t="s">
        <v>81</v>
      </c>
      <c r="E11" s="90">
        <v>0</v>
      </c>
      <c r="F11" s="84">
        <v>0</v>
      </c>
      <c r="G11" s="37"/>
      <c r="H11" s="45" t="str">
        <f t="shared" si="0"/>
        <v/>
      </c>
      <c r="I11" s="228">
        <f t="shared" si="1"/>
        <v>0</v>
      </c>
      <c r="J11" s="45"/>
      <c r="K11" s="125"/>
      <c r="L11" s="125"/>
      <c r="M11" s="126"/>
      <c r="N11" s="101"/>
      <c r="O11" s="101"/>
      <c r="P11" s="101"/>
      <c r="Q11" s="101"/>
    </row>
    <row r="12" spans="1:17" ht="14.5" x14ac:dyDescent="0.35">
      <c r="A12" s="38"/>
      <c r="B12" s="38"/>
      <c r="C12" s="108" t="s">
        <v>82</v>
      </c>
      <c r="D12" s="39" t="s">
        <v>83</v>
      </c>
      <c r="E12" s="90">
        <v>0</v>
      </c>
      <c r="F12" s="84">
        <v>0</v>
      </c>
      <c r="G12" s="37"/>
      <c r="H12" s="45" t="str">
        <f t="shared" si="0"/>
        <v/>
      </c>
      <c r="I12" s="228">
        <f t="shared" si="1"/>
        <v>0</v>
      </c>
      <c r="J12" s="45"/>
      <c r="K12" s="125"/>
      <c r="L12" s="125"/>
      <c r="M12" s="126"/>
      <c r="N12" s="101"/>
      <c r="O12" s="101"/>
      <c r="P12" s="101"/>
      <c r="Q12" s="101"/>
    </row>
    <row r="13" spans="1:17" ht="14.5" x14ac:dyDescent="0.35">
      <c r="A13" s="38"/>
      <c r="B13" s="38"/>
      <c r="C13" s="38" t="s">
        <v>84</v>
      </c>
      <c r="D13" s="39" t="s">
        <v>85</v>
      </c>
      <c r="E13" s="90">
        <v>0</v>
      </c>
      <c r="F13" s="84">
        <v>0</v>
      </c>
      <c r="G13" s="37"/>
      <c r="H13" s="45" t="str">
        <f t="shared" si="0"/>
        <v/>
      </c>
      <c r="I13" s="228">
        <f t="shared" si="1"/>
        <v>0</v>
      </c>
      <c r="J13" s="45"/>
      <c r="K13" s="125"/>
      <c r="L13" s="125"/>
      <c r="M13" s="126"/>
      <c r="N13" s="101"/>
      <c r="O13" s="101"/>
      <c r="P13" s="101"/>
      <c r="Q13" s="101"/>
    </row>
    <row r="14" spans="1:17" ht="14.5" x14ac:dyDescent="0.35">
      <c r="A14" s="38"/>
      <c r="B14" s="40" t="s">
        <v>86</v>
      </c>
      <c r="D14" s="39"/>
      <c r="E14" s="85">
        <f>SUM(E5:E13)</f>
        <v>0</v>
      </c>
      <c r="F14" s="85">
        <f>SUM(F5:F13)</f>
        <v>0</v>
      </c>
      <c r="G14" s="37"/>
      <c r="H14" s="45"/>
      <c r="I14" s="228"/>
      <c r="J14" s="45"/>
      <c r="K14" s="127"/>
      <c r="L14" s="125"/>
      <c r="M14" s="126"/>
      <c r="N14" s="102"/>
      <c r="O14" s="102"/>
      <c r="P14" s="102"/>
      <c r="Q14" s="102"/>
    </row>
    <row r="15" spans="1:17" ht="14.5" x14ac:dyDescent="0.35">
      <c r="A15" s="38"/>
      <c r="B15" s="41"/>
      <c r="C15" s="38"/>
      <c r="D15" s="39"/>
      <c r="E15" s="85"/>
      <c r="F15" s="85"/>
      <c r="G15" s="37"/>
      <c r="H15" s="45"/>
      <c r="I15" s="228"/>
      <c r="J15" s="45"/>
      <c r="K15" s="310"/>
      <c r="L15" s="310"/>
      <c r="M15" s="310"/>
    </row>
    <row r="16" spans="1:17" ht="14.5" x14ac:dyDescent="0.35">
      <c r="A16" s="40">
        <v>2</v>
      </c>
      <c r="B16" s="38" t="s">
        <v>87</v>
      </c>
      <c r="C16" s="38" t="s">
        <v>88</v>
      </c>
      <c r="D16" s="39" t="s">
        <v>89</v>
      </c>
      <c r="E16" s="90">
        <v>0</v>
      </c>
      <c r="F16" s="84">
        <v>0</v>
      </c>
      <c r="G16" s="37"/>
      <c r="H16" s="45" t="str">
        <f t="shared" ref="H16:H23" si="2">IF(E16=0,"",(F16-E16)/E16)</f>
        <v/>
      </c>
      <c r="I16" s="228">
        <f t="shared" si="1"/>
        <v>0</v>
      </c>
      <c r="J16" s="45"/>
      <c r="K16" s="310"/>
      <c r="L16" s="310"/>
      <c r="M16" s="310"/>
    </row>
    <row r="17" spans="1:13" ht="14.5" x14ac:dyDescent="0.35">
      <c r="A17" s="38"/>
      <c r="B17" s="40"/>
      <c r="C17" s="38" t="s">
        <v>90</v>
      </c>
      <c r="D17" s="39" t="s">
        <v>91</v>
      </c>
      <c r="E17" s="90">
        <v>0</v>
      </c>
      <c r="F17" s="84">
        <v>0</v>
      </c>
      <c r="G17" s="37"/>
      <c r="H17" s="45" t="str">
        <f t="shared" si="2"/>
        <v/>
      </c>
      <c r="I17" s="228">
        <f t="shared" si="1"/>
        <v>0</v>
      </c>
      <c r="J17" s="45"/>
      <c r="K17" s="310"/>
      <c r="L17" s="310"/>
      <c r="M17" s="310"/>
    </row>
    <row r="18" spans="1:13" ht="14.5" x14ac:dyDescent="0.35">
      <c r="A18" s="38"/>
      <c r="B18" s="38"/>
      <c r="C18" s="38" t="s">
        <v>92</v>
      </c>
      <c r="D18" s="39" t="s">
        <v>93</v>
      </c>
      <c r="E18" s="90">
        <v>0</v>
      </c>
      <c r="F18" s="84">
        <v>0</v>
      </c>
      <c r="G18" s="37"/>
      <c r="H18" s="45" t="str">
        <f t="shared" si="2"/>
        <v/>
      </c>
      <c r="I18" s="228">
        <f t="shared" si="1"/>
        <v>0</v>
      </c>
      <c r="J18" s="45"/>
      <c r="K18" s="310"/>
      <c r="L18" s="310"/>
      <c r="M18" s="310"/>
    </row>
    <row r="19" spans="1:13" ht="18" customHeight="1" x14ac:dyDescent="0.35">
      <c r="A19" s="38"/>
      <c r="B19" s="38"/>
      <c r="C19" s="38" t="s">
        <v>94</v>
      </c>
      <c r="D19" s="39" t="s">
        <v>95</v>
      </c>
      <c r="E19" s="90">
        <v>0</v>
      </c>
      <c r="F19" s="84">
        <v>0</v>
      </c>
      <c r="G19" s="37"/>
      <c r="H19" s="45" t="str">
        <f t="shared" si="2"/>
        <v/>
      </c>
      <c r="I19" s="228">
        <f t="shared" si="1"/>
        <v>0</v>
      </c>
      <c r="J19" s="45"/>
      <c r="K19" s="311"/>
      <c r="L19" s="311"/>
      <c r="M19" s="311"/>
    </row>
    <row r="20" spans="1:13" ht="14.5" x14ac:dyDescent="0.35">
      <c r="A20" s="38"/>
      <c r="B20" s="38"/>
      <c r="C20" s="38" t="s">
        <v>76</v>
      </c>
      <c r="D20" s="38" t="s">
        <v>96</v>
      </c>
      <c r="E20" s="90">
        <v>0</v>
      </c>
      <c r="F20" s="84">
        <v>0</v>
      </c>
      <c r="G20" s="37"/>
      <c r="H20" s="45" t="str">
        <f t="shared" si="2"/>
        <v/>
      </c>
      <c r="I20" s="228">
        <f t="shared" si="1"/>
        <v>0</v>
      </c>
      <c r="J20" s="45"/>
      <c r="K20" s="310"/>
      <c r="L20" s="310"/>
      <c r="M20" s="310"/>
    </row>
    <row r="21" spans="1:13" ht="14.5" x14ac:dyDescent="0.35">
      <c r="A21" s="38"/>
      <c r="B21" s="38"/>
      <c r="C21" s="38" t="s">
        <v>78</v>
      </c>
      <c r="D21" s="38" t="s">
        <v>97</v>
      </c>
      <c r="E21" s="90">
        <v>0</v>
      </c>
      <c r="F21" s="84">
        <v>0</v>
      </c>
      <c r="G21" s="37"/>
      <c r="H21" s="45" t="str">
        <f t="shared" si="2"/>
        <v/>
      </c>
      <c r="I21" s="228">
        <f t="shared" si="1"/>
        <v>0</v>
      </c>
      <c r="J21" s="45"/>
      <c r="K21" s="141"/>
      <c r="L21" s="141"/>
      <c r="M21" s="141"/>
    </row>
    <row r="22" spans="1:13" ht="14.5" x14ac:dyDescent="0.35">
      <c r="A22" s="38"/>
      <c r="B22" s="38"/>
      <c r="C22" s="38" t="s">
        <v>80</v>
      </c>
      <c r="D22" s="38" t="s">
        <v>98</v>
      </c>
      <c r="E22" s="90">
        <v>0</v>
      </c>
      <c r="F22" s="84">
        <v>0</v>
      </c>
      <c r="G22" s="37"/>
      <c r="H22" s="45" t="str">
        <f t="shared" si="2"/>
        <v/>
      </c>
      <c r="I22" s="228">
        <f t="shared" si="1"/>
        <v>0</v>
      </c>
      <c r="J22" s="45"/>
      <c r="K22" s="310"/>
      <c r="L22" s="310"/>
      <c r="M22" s="310"/>
    </row>
    <row r="23" spans="1:13" ht="14.5" x14ac:dyDescent="0.35">
      <c r="A23" s="38"/>
      <c r="B23" s="38"/>
      <c r="C23" s="38" t="s">
        <v>82</v>
      </c>
      <c r="D23" s="38" t="s">
        <v>99</v>
      </c>
      <c r="E23" s="90">
        <v>0</v>
      </c>
      <c r="F23" s="84">
        <v>0</v>
      </c>
      <c r="G23" s="37"/>
      <c r="H23" s="45" t="str">
        <f t="shared" si="2"/>
        <v/>
      </c>
      <c r="I23" s="228">
        <f t="shared" si="1"/>
        <v>0</v>
      </c>
      <c r="J23" s="45"/>
      <c r="K23" s="310"/>
      <c r="L23" s="310"/>
      <c r="M23" s="310"/>
    </row>
    <row r="24" spans="1:13" ht="14.5" x14ac:dyDescent="0.35">
      <c r="A24" s="38"/>
      <c r="B24" s="40" t="s">
        <v>100</v>
      </c>
      <c r="C24" s="41"/>
      <c r="D24" s="41"/>
      <c r="E24" s="85">
        <f>SUM(E16:E23)</f>
        <v>0</v>
      </c>
      <c r="F24" s="85">
        <f>SUM(F16:F23)</f>
        <v>0</v>
      </c>
      <c r="G24" s="37"/>
      <c r="H24" s="37"/>
      <c r="I24" s="228"/>
      <c r="J24" s="37"/>
      <c r="K24" s="310"/>
      <c r="L24" s="310"/>
      <c r="M24" s="310"/>
    </row>
    <row r="25" spans="1:13" ht="14.5" x14ac:dyDescent="0.35">
      <c r="A25" s="38"/>
      <c r="B25" s="38"/>
      <c r="C25" s="38"/>
      <c r="D25" s="39"/>
      <c r="E25" s="86"/>
      <c r="F25" s="86"/>
      <c r="G25" s="37"/>
      <c r="H25" s="37"/>
      <c r="I25" s="228"/>
      <c r="J25" s="37"/>
      <c r="K25" s="310"/>
      <c r="L25" s="310"/>
      <c r="M25" s="310"/>
    </row>
    <row r="26" spans="1:13" ht="30" customHeight="1" x14ac:dyDescent="0.35">
      <c r="A26" s="266">
        <v>3</v>
      </c>
      <c r="B26" s="39" t="s">
        <v>40</v>
      </c>
      <c r="C26" s="38" t="s">
        <v>101</v>
      </c>
      <c r="D26" s="39" t="s">
        <v>102</v>
      </c>
      <c r="E26" s="90">
        <v>0</v>
      </c>
      <c r="F26" s="84">
        <v>0</v>
      </c>
      <c r="G26" s="37"/>
      <c r="H26" s="45" t="str">
        <f t="shared" ref="H26:H32" si="3">IF(E26=0,"",(F26-E26)/E26)</f>
        <v/>
      </c>
      <c r="I26" s="228">
        <f t="shared" si="1"/>
        <v>0</v>
      </c>
      <c r="J26" s="45"/>
      <c r="K26" s="310"/>
      <c r="L26" s="310"/>
      <c r="M26" s="310"/>
    </row>
    <row r="27" spans="1:13" ht="14.5" x14ac:dyDescent="0.35">
      <c r="A27" s="38"/>
      <c r="B27" s="38"/>
      <c r="C27" s="38" t="s">
        <v>70</v>
      </c>
      <c r="D27" s="39" t="s">
        <v>103</v>
      </c>
      <c r="E27" s="90">
        <v>0</v>
      </c>
      <c r="F27" s="84">
        <v>0</v>
      </c>
      <c r="G27" s="37"/>
      <c r="H27" s="45" t="str">
        <f t="shared" si="3"/>
        <v/>
      </c>
      <c r="I27" s="228">
        <f t="shared" si="1"/>
        <v>0</v>
      </c>
      <c r="J27" s="45"/>
      <c r="K27" s="311"/>
      <c r="L27" s="311"/>
      <c r="M27" s="311"/>
    </row>
    <row r="28" spans="1:13" ht="14.5" x14ac:dyDescent="0.35">
      <c r="A28" s="38"/>
      <c r="B28" s="38"/>
      <c r="C28" s="38" t="s">
        <v>72</v>
      </c>
      <c r="D28" s="39" t="s">
        <v>104</v>
      </c>
      <c r="E28" s="90">
        <v>0</v>
      </c>
      <c r="F28" s="84">
        <v>0</v>
      </c>
      <c r="G28" s="37"/>
      <c r="H28" s="45" t="str">
        <f t="shared" si="3"/>
        <v/>
      </c>
      <c r="I28" s="228">
        <f t="shared" si="1"/>
        <v>0</v>
      </c>
      <c r="J28" s="45"/>
      <c r="K28" s="310"/>
      <c r="L28" s="310"/>
      <c r="M28" s="310"/>
    </row>
    <row r="29" spans="1:13" ht="14.5" x14ac:dyDescent="0.35">
      <c r="A29" s="38"/>
      <c r="B29" s="38"/>
      <c r="C29" s="38" t="s">
        <v>74</v>
      </c>
      <c r="D29" s="39" t="s">
        <v>105</v>
      </c>
      <c r="E29" s="90">
        <v>0</v>
      </c>
      <c r="F29" s="84">
        <v>0</v>
      </c>
      <c r="G29" s="37"/>
      <c r="H29" s="45" t="str">
        <f t="shared" si="3"/>
        <v/>
      </c>
      <c r="I29" s="228">
        <f t="shared" si="1"/>
        <v>0</v>
      </c>
      <c r="J29" s="45"/>
      <c r="K29" s="310"/>
      <c r="L29" s="310"/>
      <c r="M29" s="310"/>
    </row>
    <row r="30" spans="1:13" ht="14.5" x14ac:dyDescent="0.35">
      <c r="A30" s="38"/>
      <c r="B30" s="38"/>
      <c r="C30" s="38" t="s">
        <v>76</v>
      </c>
      <c r="D30" s="39" t="s">
        <v>97</v>
      </c>
      <c r="E30" s="90">
        <v>0</v>
      </c>
      <c r="F30" s="84">
        <v>0</v>
      </c>
      <c r="G30" s="37"/>
      <c r="H30" s="45" t="str">
        <f t="shared" si="3"/>
        <v/>
      </c>
      <c r="I30" s="228">
        <f t="shared" si="1"/>
        <v>0</v>
      </c>
      <c r="J30" s="45"/>
      <c r="K30" s="310"/>
      <c r="L30" s="310"/>
      <c r="M30" s="310"/>
    </row>
    <row r="31" spans="1:13" ht="14.5" x14ac:dyDescent="0.35">
      <c r="A31" s="38"/>
      <c r="B31" s="38"/>
      <c r="C31" s="38" t="s">
        <v>78</v>
      </c>
      <c r="D31" s="39" t="s">
        <v>106</v>
      </c>
      <c r="E31" s="90">
        <v>0</v>
      </c>
      <c r="F31" s="84">
        <v>0</v>
      </c>
      <c r="G31" s="37"/>
      <c r="H31" s="45" t="str">
        <f t="shared" si="3"/>
        <v/>
      </c>
      <c r="I31" s="228">
        <f t="shared" si="1"/>
        <v>0</v>
      </c>
      <c r="J31" s="45"/>
      <c r="K31" s="141"/>
      <c r="L31" s="141"/>
      <c r="M31" s="141"/>
    </row>
    <row r="32" spans="1:13" ht="14.5" x14ac:dyDescent="0.35">
      <c r="A32" s="38"/>
      <c r="B32" s="38"/>
      <c r="C32" s="38" t="s">
        <v>80</v>
      </c>
      <c r="D32" s="39" t="s">
        <v>107</v>
      </c>
      <c r="E32" s="90">
        <v>0</v>
      </c>
      <c r="F32" s="84">
        <v>0</v>
      </c>
      <c r="G32" s="37"/>
      <c r="H32" s="45" t="str">
        <f t="shared" si="3"/>
        <v/>
      </c>
      <c r="I32" s="228">
        <f t="shared" si="1"/>
        <v>0</v>
      </c>
      <c r="J32" s="45"/>
      <c r="K32" s="311"/>
      <c r="L32" s="311"/>
      <c r="M32" s="311"/>
    </row>
    <row r="33" spans="1:13" ht="14.5" x14ac:dyDescent="0.35">
      <c r="A33" s="38"/>
      <c r="B33" s="40" t="s">
        <v>108</v>
      </c>
      <c r="C33" s="38"/>
      <c r="D33" s="39"/>
      <c r="E33" s="85">
        <f>SUM(E26:E32)</f>
        <v>0</v>
      </c>
      <c r="F33" s="85">
        <f>SUM(F26:F32)</f>
        <v>0</v>
      </c>
      <c r="G33" s="37"/>
      <c r="H33" s="37"/>
      <c r="I33" s="228"/>
      <c r="J33" s="37"/>
      <c r="K33" s="310"/>
      <c r="L33" s="310"/>
      <c r="M33" s="310"/>
    </row>
    <row r="34" spans="1:13" ht="14.5" x14ac:dyDescent="0.35">
      <c r="A34" s="38"/>
      <c r="C34" s="38"/>
      <c r="D34" s="39"/>
      <c r="E34" s="86"/>
      <c r="F34" s="86"/>
      <c r="G34" s="37"/>
      <c r="H34" s="37"/>
      <c r="I34" s="228"/>
      <c r="J34" s="37"/>
      <c r="K34" s="310"/>
      <c r="L34" s="310"/>
      <c r="M34" s="310"/>
    </row>
    <row r="35" spans="1:13" ht="14.5" x14ac:dyDescent="0.35">
      <c r="A35" s="40">
        <v>4</v>
      </c>
      <c r="B35" s="38" t="s">
        <v>109</v>
      </c>
      <c r="C35" s="38" t="s">
        <v>101</v>
      </c>
      <c r="D35" s="39" t="s">
        <v>110</v>
      </c>
      <c r="E35" s="90">
        <v>0</v>
      </c>
      <c r="F35" s="84">
        <v>0</v>
      </c>
      <c r="G35" s="37"/>
      <c r="H35" s="45" t="str">
        <f t="shared" ref="H35:H43" si="4">IF(E35=0,"",(F35-E35)/E35)</f>
        <v/>
      </c>
      <c r="I35" s="228">
        <f t="shared" si="1"/>
        <v>0</v>
      </c>
      <c r="J35" s="45"/>
      <c r="K35" s="310"/>
      <c r="L35" s="310"/>
      <c r="M35" s="310"/>
    </row>
    <row r="36" spans="1:13" ht="14.5" x14ac:dyDescent="0.35">
      <c r="B36" s="38"/>
      <c r="C36" s="38" t="s">
        <v>70</v>
      </c>
      <c r="D36" s="39" t="s">
        <v>111</v>
      </c>
      <c r="E36" s="90">
        <v>0</v>
      </c>
      <c r="F36" s="84">
        <v>0</v>
      </c>
      <c r="G36" s="37"/>
      <c r="H36" s="45" t="str">
        <f t="shared" si="4"/>
        <v/>
      </c>
      <c r="I36" s="228">
        <f t="shared" si="1"/>
        <v>0</v>
      </c>
      <c r="J36" s="45"/>
      <c r="K36" s="310"/>
      <c r="L36" s="310"/>
      <c r="M36" s="310"/>
    </row>
    <row r="37" spans="1:13" ht="14.5" x14ac:dyDescent="0.35">
      <c r="A37" s="38"/>
      <c r="B37" s="38"/>
      <c r="C37" s="38" t="s">
        <v>72</v>
      </c>
      <c r="D37" s="39" t="s">
        <v>112</v>
      </c>
      <c r="E37" s="90">
        <v>0</v>
      </c>
      <c r="F37" s="84">
        <v>0</v>
      </c>
      <c r="G37" s="37"/>
      <c r="H37" s="45" t="str">
        <f t="shared" si="4"/>
        <v/>
      </c>
      <c r="I37" s="228">
        <f t="shared" si="1"/>
        <v>0</v>
      </c>
      <c r="J37" s="45"/>
      <c r="K37" s="310"/>
      <c r="L37" s="310"/>
      <c r="M37" s="310"/>
    </row>
    <row r="38" spans="1:13" ht="14.5" hidden="1" x14ac:dyDescent="0.35">
      <c r="A38" s="38"/>
      <c r="B38" s="38"/>
      <c r="C38" s="38"/>
      <c r="D38" s="39"/>
      <c r="E38" s="90"/>
      <c r="F38" s="84"/>
      <c r="G38" s="37"/>
      <c r="H38" s="45"/>
      <c r="I38" s="228"/>
      <c r="J38" s="45"/>
      <c r="K38" s="141"/>
      <c r="L38" s="141"/>
      <c r="M38" s="141"/>
    </row>
    <row r="39" spans="1:13" ht="14.5" x14ac:dyDescent="0.35">
      <c r="A39" s="38"/>
      <c r="B39" s="38"/>
      <c r="C39" s="38" t="s">
        <v>74</v>
      </c>
      <c r="D39" s="39" t="s">
        <v>113</v>
      </c>
      <c r="E39" s="90">
        <v>0</v>
      </c>
      <c r="F39" s="84">
        <v>0</v>
      </c>
      <c r="G39" s="37"/>
      <c r="H39" s="45" t="str">
        <f t="shared" si="4"/>
        <v/>
      </c>
      <c r="I39" s="228">
        <f t="shared" si="1"/>
        <v>0</v>
      </c>
      <c r="J39" s="45"/>
      <c r="K39" s="141"/>
      <c r="L39" s="141"/>
      <c r="M39" s="141"/>
    </row>
    <row r="40" spans="1:13" ht="14.5" x14ac:dyDescent="0.35">
      <c r="A40" s="38"/>
      <c r="B40" s="38"/>
      <c r="C40" s="38" t="s">
        <v>76</v>
      </c>
      <c r="D40" s="39" t="s">
        <v>114</v>
      </c>
      <c r="E40" s="90">
        <v>0</v>
      </c>
      <c r="F40" s="84">
        <v>0</v>
      </c>
      <c r="G40" s="37"/>
      <c r="H40" s="45" t="str">
        <f t="shared" si="4"/>
        <v/>
      </c>
      <c r="I40" s="228">
        <f t="shared" si="1"/>
        <v>0</v>
      </c>
      <c r="J40" s="45"/>
      <c r="K40" s="311"/>
      <c r="L40" s="311"/>
      <c r="M40" s="311"/>
    </row>
    <row r="41" spans="1:13" ht="15" customHeight="1" x14ac:dyDescent="0.35">
      <c r="A41" s="38"/>
      <c r="B41" s="38"/>
      <c r="C41" s="108" t="s">
        <v>78</v>
      </c>
      <c r="D41" s="39" t="s">
        <v>115</v>
      </c>
      <c r="E41" s="90">
        <v>0</v>
      </c>
      <c r="F41" s="84">
        <v>0</v>
      </c>
      <c r="G41" s="37"/>
      <c r="H41" s="45" t="str">
        <f t="shared" si="4"/>
        <v/>
      </c>
      <c r="I41" s="228">
        <f t="shared" si="1"/>
        <v>0</v>
      </c>
      <c r="J41" s="45"/>
      <c r="K41" s="310"/>
      <c r="L41" s="310"/>
      <c r="M41" s="310"/>
    </row>
    <row r="42" spans="1:13" ht="14.5" x14ac:dyDescent="0.35">
      <c r="A42" s="38"/>
      <c r="B42" s="38"/>
      <c r="C42" s="108" t="s">
        <v>80</v>
      </c>
      <c r="D42" s="39" t="s">
        <v>97</v>
      </c>
      <c r="E42" s="90">
        <v>0</v>
      </c>
      <c r="F42" s="84">
        <v>0</v>
      </c>
      <c r="G42" s="37"/>
      <c r="H42" s="45" t="str">
        <f t="shared" si="4"/>
        <v/>
      </c>
      <c r="I42" s="228">
        <f t="shared" si="1"/>
        <v>0</v>
      </c>
      <c r="J42" s="45"/>
      <c r="K42" s="311"/>
      <c r="L42" s="311"/>
      <c r="M42" s="311"/>
    </row>
    <row r="43" spans="1:13" ht="14.5" x14ac:dyDescent="0.35">
      <c r="A43" s="38"/>
      <c r="B43" s="38"/>
      <c r="C43" s="108" t="s">
        <v>82</v>
      </c>
      <c r="D43" s="39" t="s">
        <v>116</v>
      </c>
      <c r="E43" s="90">
        <v>0</v>
      </c>
      <c r="F43" s="84">
        <v>0</v>
      </c>
      <c r="G43" s="37"/>
      <c r="H43" s="45" t="str">
        <f t="shared" si="4"/>
        <v/>
      </c>
      <c r="I43" s="228">
        <f t="shared" si="1"/>
        <v>0</v>
      </c>
      <c r="J43" s="45"/>
      <c r="K43" s="142"/>
      <c r="L43" s="142"/>
      <c r="M43" s="142"/>
    </row>
    <row r="44" spans="1:13" ht="14.5" x14ac:dyDescent="0.35">
      <c r="A44" s="38"/>
      <c r="B44" s="40" t="s">
        <v>117</v>
      </c>
      <c r="C44" s="38"/>
      <c r="D44" s="39"/>
      <c r="E44" s="85">
        <f>SUM(E35:E43)</f>
        <v>0</v>
      </c>
      <c r="F44" s="85">
        <f>SUM(F35:F43)</f>
        <v>0</v>
      </c>
      <c r="G44" s="37"/>
      <c r="H44" s="37"/>
      <c r="I44" s="228"/>
      <c r="J44" s="37"/>
      <c r="K44" s="310"/>
      <c r="L44" s="310"/>
      <c r="M44" s="310"/>
    </row>
    <row r="45" spans="1:13" ht="14.5" x14ac:dyDescent="0.35">
      <c r="A45" s="38"/>
      <c r="C45" s="38"/>
      <c r="D45" s="39"/>
      <c r="E45" s="87"/>
      <c r="F45" s="87"/>
      <c r="G45" s="37"/>
      <c r="H45" s="16"/>
      <c r="I45" s="228"/>
      <c r="J45" s="16"/>
      <c r="K45" s="310"/>
      <c r="L45" s="310"/>
      <c r="M45" s="310"/>
    </row>
    <row r="46" spans="1:13" ht="14.5" x14ac:dyDescent="0.35">
      <c r="A46" s="40">
        <v>5</v>
      </c>
      <c r="B46" s="38" t="s">
        <v>42</v>
      </c>
      <c r="C46" s="38" t="s">
        <v>101</v>
      </c>
      <c r="D46" s="39" t="s">
        <v>118</v>
      </c>
      <c r="E46" s="90">
        <v>0</v>
      </c>
      <c r="F46" s="88">
        <v>0</v>
      </c>
      <c r="G46" s="16"/>
      <c r="H46" s="20" t="str">
        <f>IF(E46=0,"",(F46-E46)/E46)</f>
        <v/>
      </c>
      <c r="I46" s="228">
        <f t="shared" si="1"/>
        <v>0</v>
      </c>
      <c r="J46" s="20"/>
      <c r="K46" s="310"/>
      <c r="L46" s="310"/>
      <c r="M46" s="310"/>
    </row>
    <row r="47" spans="1:13" ht="14.5" x14ac:dyDescent="0.35">
      <c r="B47" s="38"/>
      <c r="C47" s="38" t="s">
        <v>70</v>
      </c>
      <c r="D47" s="39" t="s">
        <v>119</v>
      </c>
      <c r="E47" s="90">
        <v>0</v>
      </c>
      <c r="F47" s="88">
        <v>0</v>
      </c>
      <c r="G47" s="16"/>
      <c r="H47" s="20" t="str">
        <f>IF(E47=0,"",(F47-E47)/E47)</f>
        <v/>
      </c>
      <c r="I47" s="228">
        <f t="shared" si="1"/>
        <v>0</v>
      </c>
      <c r="J47" s="20"/>
      <c r="K47" s="310"/>
      <c r="L47" s="310"/>
      <c r="M47" s="310"/>
    </row>
    <row r="48" spans="1:13" ht="14.5" x14ac:dyDescent="0.35">
      <c r="A48" s="19"/>
      <c r="B48" s="38"/>
      <c r="C48" s="38" t="s">
        <v>72</v>
      </c>
      <c r="D48" s="39" t="s">
        <v>120</v>
      </c>
      <c r="E48" s="90">
        <v>0</v>
      </c>
      <c r="F48" s="88">
        <v>0</v>
      </c>
      <c r="G48" s="16"/>
      <c r="H48" s="20" t="str">
        <f>IF(E48=0,"",(F48-E48)/E48)</f>
        <v/>
      </c>
      <c r="I48" s="228">
        <f t="shared" si="1"/>
        <v>0</v>
      </c>
      <c r="J48" s="20"/>
      <c r="K48" s="310"/>
      <c r="L48" s="310"/>
      <c r="M48" s="310"/>
    </row>
    <row r="49" spans="1:13" ht="14.5" x14ac:dyDescent="0.35">
      <c r="A49" s="19"/>
      <c r="B49" s="38"/>
      <c r="C49" s="38" t="s">
        <v>74</v>
      </c>
      <c r="D49" s="39" t="s">
        <v>121</v>
      </c>
      <c r="E49" s="90">
        <v>0</v>
      </c>
      <c r="F49" s="88">
        <v>0</v>
      </c>
      <c r="G49" s="16"/>
      <c r="H49" s="20" t="str">
        <f>IF(E49=0,"",(F49-E49)/E49)</f>
        <v/>
      </c>
      <c r="I49" s="228">
        <f t="shared" si="1"/>
        <v>0</v>
      </c>
      <c r="J49" s="20"/>
      <c r="K49" s="310"/>
      <c r="L49" s="310"/>
      <c r="M49" s="310"/>
    </row>
    <row r="50" spans="1:13" ht="14.5" x14ac:dyDescent="0.35">
      <c r="A50" s="19"/>
      <c r="B50" s="40" t="s">
        <v>122</v>
      </c>
      <c r="C50" s="38"/>
      <c r="D50" s="39"/>
      <c r="E50" s="89">
        <f>SUM(E46:E49)</f>
        <v>0</v>
      </c>
      <c r="F50" s="89">
        <f>SUM(F46:F49)</f>
        <v>0</v>
      </c>
      <c r="G50" s="16"/>
      <c r="H50" s="20"/>
      <c r="I50" s="228"/>
      <c r="J50" s="20"/>
      <c r="K50" s="310"/>
      <c r="L50" s="310"/>
      <c r="M50" s="310"/>
    </row>
    <row r="51" spans="1:13" ht="14.5" x14ac:dyDescent="0.35">
      <c r="A51" s="19"/>
      <c r="C51" s="16"/>
      <c r="D51" s="16"/>
      <c r="E51" s="16"/>
      <c r="F51" s="16"/>
      <c r="G51" s="16"/>
      <c r="H51" s="20"/>
      <c r="I51" s="228"/>
      <c r="J51" s="20"/>
      <c r="K51" s="310"/>
      <c r="L51" s="310"/>
      <c r="M51" s="310"/>
    </row>
    <row r="52" spans="1:13" ht="14.5" x14ac:dyDescent="0.35">
      <c r="A52" s="19"/>
      <c r="B52" s="16"/>
      <c r="C52" s="37"/>
      <c r="D52" s="37"/>
      <c r="E52" s="16"/>
      <c r="F52" s="16"/>
      <c r="G52" s="16"/>
      <c r="H52" s="20"/>
      <c r="I52" s="228"/>
      <c r="J52" s="20"/>
      <c r="K52" s="21"/>
      <c r="L52" s="124"/>
      <c r="M52" s="124"/>
    </row>
    <row r="53" spans="1:13" ht="14.5" x14ac:dyDescent="0.35">
      <c r="A53" s="100">
        <v>6</v>
      </c>
      <c r="B53" s="37" t="s">
        <v>43</v>
      </c>
      <c r="C53" s="37" t="s">
        <v>101</v>
      </c>
      <c r="D53" s="37" t="s">
        <v>123</v>
      </c>
      <c r="E53" s="90">
        <v>0</v>
      </c>
      <c r="F53" s="88">
        <v>0</v>
      </c>
      <c r="H53" s="20" t="str">
        <f>IF(E53=0,"",(F53-E53)/E53)</f>
        <v/>
      </c>
      <c r="I53" s="228">
        <f t="shared" si="1"/>
        <v>0</v>
      </c>
      <c r="J53" s="20"/>
      <c r="K53" s="21"/>
      <c r="L53" s="124"/>
      <c r="M53" s="124"/>
    </row>
    <row r="54" spans="1:13" ht="14.5" x14ac:dyDescent="0.35">
      <c r="B54" s="37"/>
      <c r="C54" s="37" t="s">
        <v>70</v>
      </c>
      <c r="D54" s="37" t="s">
        <v>124</v>
      </c>
      <c r="E54" s="90">
        <v>0</v>
      </c>
      <c r="F54" s="88">
        <v>0</v>
      </c>
      <c r="H54" s="20" t="str">
        <f>IF(E54=0,"",(F54-E54)/E54)</f>
        <v/>
      </c>
      <c r="I54" s="228">
        <f t="shared" si="1"/>
        <v>0</v>
      </c>
      <c r="J54" s="20"/>
      <c r="K54" s="21"/>
      <c r="L54" s="124"/>
      <c r="M54" s="124"/>
    </row>
    <row r="55" spans="1:13" ht="14.5" x14ac:dyDescent="0.35">
      <c r="A55" s="16"/>
      <c r="B55" s="37"/>
      <c r="C55" s="37" t="s">
        <v>72</v>
      </c>
      <c r="D55" s="37" t="s">
        <v>125</v>
      </c>
      <c r="E55" s="90">
        <v>0</v>
      </c>
      <c r="F55" s="88">
        <v>0</v>
      </c>
      <c r="H55" s="20" t="str">
        <f>IF(E55=0,"",(F55-E55)/E55)</f>
        <v/>
      </c>
      <c r="I55" s="228">
        <f t="shared" si="1"/>
        <v>0</v>
      </c>
      <c r="J55" s="20"/>
      <c r="K55" s="124"/>
      <c r="L55" s="124"/>
      <c r="M55" s="124"/>
    </row>
    <row r="56" spans="1:13" ht="14.5" x14ac:dyDescent="0.35">
      <c r="A56" s="16"/>
      <c r="B56" s="42" t="s">
        <v>126</v>
      </c>
      <c r="C56" s="37"/>
      <c r="D56" s="37"/>
      <c r="E56" s="103">
        <f>SUM(E53:E55)</f>
        <v>0</v>
      </c>
      <c r="F56" s="103">
        <f>SUM(F53:F55)</f>
        <v>0</v>
      </c>
      <c r="H56" s="20"/>
      <c r="I56" s="228"/>
      <c r="J56" s="20"/>
      <c r="K56" s="124"/>
      <c r="L56" s="124"/>
      <c r="M56" s="124"/>
    </row>
    <row r="57" spans="1:13" ht="13" x14ac:dyDescent="0.3">
      <c r="A57" s="16"/>
      <c r="K57" s="124"/>
      <c r="L57" s="124"/>
      <c r="M57" s="124"/>
    </row>
    <row r="58" spans="1:13" ht="13" x14ac:dyDescent="0.3">
      <c r="A58" s="16"/>
    </row>
  </sheetData>
  <sheetProtection sheet="1" objects="1" scenarios="1"/>
  <mergeCells count="35">
    <mergeCell ref="K51:M51"/>
    <mergeCell ref="K46:M46"/>
    <mergeCell ref="K47:M47"/>
    <mergeCell ref="K48:M48"/>
    <mergeCell ref="K49:M49"/>
    <mergeCell ref="K50:M50"/>
    <mergeCell ref="K45:M45"/>
    <mergeCell ref="K32:M32"/>
    <mergeCell ref="K33:M33"/>
    <mergeCell ref="K34:M34"/>
    <mergeCell ref="K35:M35"/>
    <mergeCell ref="K36:M36"/>
    <mergeCell ref="K37:M37"/>
    <mergeCell ref="K40:M40"/>
    <mergeCell ref="K41:M41"/>
    <mergeCell ref="K42:M42"/>
    <mergeCell ref="K44:M44"/>
    <mergeCell ref="K30:M30"/>
    <mergeCell ref="K18:M18"/>
    <mergeCell ref="K19:M19"/>
    <mergeCell ref="K20:M20"/>
    <mergeCell ref="K22:M22"/>
    <mergeCell ref="K23:M23"/>
    <mergeCell ref="K24:M24"/>
    <mergeCell ref="K25:M25"/>
    <mergeCell ref="K26:M26"/>
    <mergeCell ref="K27:M27"/>
    <mergeCell ref="K28:M28"/>
    <mergeCell ref="K29:M29"/>
    <mergeCell ref="K17:M17"/>
    <mergeCell ref="K15:M15"/>
    <mergeCell ref="K16:M16"/>
    <mergeCell ref="K5:M5"/>
    <mergeCell ref="K8:M8"/>
    <mergeCell ref="K9:M9"/>
  </mergeCells>
  <phoneticPr fontId="3" type="noConversion"/>
  <pageMargins left="0.73" right="0.74803149606299213" top="0.56999999999999995" bottom="0.56999999999999995" header="0.51181102362204722" footer="0.51181102362204722"/>
  <pageSetup paperSize="8" scale="88" orientation="landscape" r:id="rId1"/>
  <headerFooter alignWithMargins="0"/>
  <ignoredErrors>
    <ignoredError sqref="E3:F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6"/>
  <sheetViews>
    <sheetView showGridLines="0" zoomScale="85" zoomScaleNormal="85" workbookViewId="0">
      <selection activeCell="E6" sqref="E6"/>
    </sheetView>
  </sheetViews>
  <sheetFormatPr defaultColWidth="9.08984375" defaultRowHeight="12.5" x14ac:dyDescent="0.25"/>
  <cols>
    <col min="1" max="1" width="9.08984375" style="1"/>
    <col min="2" max="2" width="32.453125" style="1" customWidth="1"/>
    <col min="3" max="3" width="5.08984375" style="1" customWidth="1"/>
    <col min="4" max="4" width="39" style="1" customWidth="1"/>
    <col min="5" max="6" width="9.54296875" style="1" customWidth="1"/>
    <col min="7" max="7" width="5.453125" style="1" customWidth="1"/>
    <col min="8" max="9" width="9.54296875" style="1" customWidth="1"/>
    <col min="10" max="10" width="5.453125" style="1" customWidth="1"/>
    <col min="11" max="11" width="63.453125" style="1" customWidth="1"/>
    <col min="12" max="16384" width="9.08984375" style="1"/>
  </cols>
  <sheetData>
    <row r="1" spans="1:13" ht="14.5" x14ac:dyDescent="0.35">
      <c r="A1" s="37"/>
      <c r="B1" s="57">
        <f>Declaration!C3</f>
        <v>0</v>
      </c>
      <c r="C1" s="37"/>
      <c r="D1" s="37"/>
      <c r="E1" s="37"/>
      <c r="F1" s="37"/>
      <c r="G1" s="37"/>
      <c r="H1" s="37"/>
      <c r="I1" s="37"/>
      <c r="J1" s="37"/>
      <c r="K1" s="37"/>
    </row>
    <row r="2" spans="1:13" ht="14.5" x14ac:dyDescent="0.35">
      <c r="A2" s="37"/>
      <c r="B2" s="57"/>
      <c r="C2" s="37"/>
      <c r="D2" s="37"/>
      <c r="E2" s="37"/>
      <c r="F2" s="37"/>
      <c r="G2" s="37"/>
      <c r="H2" s="36"/>
      <c r="I2" s="36"/>
      <c r="J2" s="36"/>
    </row>
    <row r="3" spans="1:13" ht="45.15" customHeight="1" x14ac:dyDescent="0.35">
      <c r="A3" s="37"/>
      <c r="B3" s="40" t="s">
        <v>45</v>
      </c>
      <c r="C3" s="37"/>
      <c r="D3" s="37"/>
      <c r="E3" s="152" t="str">
        <f>Income!E2</f>
        <v>SPF Forecast 
2023-24</v>
      </c>
      <c r="F3" s="153" t="str">
        <f>Income!F2</f>
        <v>FFU Forecast 
2023-24</v>
      </c>
      <c r="G3" s="43"/>
      <c r="H3" s="152" t="str">
        <f>SOCIE!F3</f>
        <v>Variance</v>
      </c>
      <c r="I3" s="153" t="str">
        <f>SOCIE!G3</f>
        <v>Variance</v>
      </c>
      <c r="J3" s="43"/>
      <c r="K3" s="151" t="s">
        <v>127</v>
      </c>
      <c r="L3" s="43"/>
      <c r="M3" s="43"/>
    </row>
    <row r="4" spans="1:13" ht="14.5" x14ac:dyDescent="0.35">
      <c r="A4" s="37"/>
      <c r="B4" s="37"/>
      <c r="C4" s="37"/>
      <c r="D4" s="37"/>
      <c r="E4" s="154" t="s">
        <v>34</v>
      </c>
      <c r="F4" s="156" t="s">
        <v>34</v>
      </c>
      <c r="G4" s="44"/>
      <c r="H4" s="157" t="s">
        <v>35</v>
      </c>
      <c r="I4" s="224" t="s">
        <v>36</v>
      </c>
      <c r="J4" s="143"/>
      <c r="K4" s="159"/>
      <c r="L4" s="143"/>
      <c r="M4" s="143"/>
    </row>
    <row r="5" spans="1:13" ht="14.5" x14ac:dyDescent="0.35">
      <c r="B5" s="42" t="s">
        <v>128</v>
      </c>
      <c r="C5" s="37"/>
      <c r="D5" s="37"/>
      <c r="E5" s="37"/>
      <c r="F5" s="37"/>
      <c r="G5" s="37"/>
      <c r="H5" s="37"/>
      <c r="I5" s="37"/>
      <c r="J5" s="37"/>
      <c r="K5" s="141"/>
      <c r="L5" s="141"/>
      <c r="M5" s="141"/>
    </row>
    <row r="6" spans="1:13" ht="15" customHeight="1" x14ac:dyDescent="0.35">
      <c r="A6" s="40">
        <v>1</v>
      </c>
      <c r="B6" s="38" t="s">
        <v>129</v>
      </c>
      <c r="C6" s="38"/>
      <c r="D6" s="38"/>
      <c r="E6" s="90">
        <v>0</v>
      </c>
      <c r="F6" s="84">
        <v>0</v>
      </c>
      <c r="G6" s="37"/>
      <c r="H6" s="58" t="str">
        <f t="shared" ref="H6:H14" si="0">IF(E6=0,"",(F6-E6)/E6)</f>
        <v/>
      </c>
      <c r="I6" s="228">
        <f>F6-E6</f>
        <v>0</v>
      </c>
      <c r="J6" s="58"/>
      <c r="K6" s="142"/>
      <c r="L6" s="142"/>
      <c r="M6" s="142"/>
    </row>
    <row r="7" spans="1:13" ht="14.5" x14ac:dyDescent="0.35">
      <c r="A7" s="40">
        <v>2</v>
      </c>
      <c r="B7" s="38" t="s">
        <v>130</v>
      </c>
      <c r="C7" s="38"/>
      <c r="D7" s="38"/>
      <c r="E7" s="90">
        <v>0</v>
      </c>
      <c r="F7" s="84">
        <v>0</v>
      </c>
      <c r="G7" s="37"/>
      <c r="H7" s="58" t="str">
        <f t="shared" si="0"/>
        <v/>
      </c>
      <c r="I7" s="228">
        <f t="shared" ref="I7:I53" si="1">F7-E7</f>
        <v>0</v>
      </c>
      <c r="J7" s="58"/>
      <c r="K7" s="141"/>
      <c r="L7" s="141"/>
      <c r="M7" s="141"/>
    </row>
    <row r="8" spans="1:13" ht="14.5" x14ac:dyDescent="0.35">
      <c r="A8" s="40">
        <v>3</v>
      </c>
      <c r="B8" s="38" t="s">
        <v>40</v>
      </c>
      <c r="C8" s="38"/>
      <c r="D8" s="38"/>
      <c r="E8" s="90">
        <v>0</v>
      </c>
      <c r="F8" s="84">
        <v>0</v>
      </c>
      <c r="G8" s="37"/>
      <c r="H8" s="58" t="str">
        <f t="shared" si="0"/>
        <v/>
      </c>
      <c r="I8" s="228">
        <f t="shared" si="1"/>
        <v>0</v>
      </c>
      <c r="J8" s="58"/>
      <c r="K8" s="142"/>
      <c r="L8" s="142"/>
      <c r="M8" s="142"/>
    </row>
    <row r="9" spans="1:13" ht="14.5" x14ac:dyDescent="0.35">
      <c r="A9" s="40">
        <v>4</v>
      </c>
      <c r="B9" s="38" t="s">
        <v>131</v>
      </c>
      <c r="C9" s="38"/>
      <c r="D9" s="38"/>
      <c r="E9" s="90">
        <v>0</v>
      </c>
      <c r="F9" s="84">
        <v>0</v>
      </c>
      <c r="G9" s="37"/>
      <c r="H9" s="58" t="str">
        <f t="shared" si="0"/>
        <v/>
      </c>
      <c r="I9" s="228">
        <f t="shared" si="1"/>
        <v>0</v>
      </c>
      <c r="J9" s="58"/>
      <c r="K9" s="141"/>
      <c r="L9" s="141"/>
      <c r="M9" s="141"/>
    </row>
    <row r="10" spans="1:13" ht="14.5" x14ac:dyDescent="0.35">
      <c r="A10" s="40">
        <v>5</v>
      </c>
      <c r="B10" s="38" t="s">
        <v>132</v>
      </c>
      <c r="C10" s="38"/>
      <c r="D10" s="38"/>
      <c r="E10" s="90">
        <v>0</v>
      </c>
      <c r="F10" s="84">
        <v>0</v>
      </c>
      <c r="G10" s="37"/>
      <c r="H10" s="58" t="str">
        <f t="shared" si="0"/>
        <v/>
      </c>
      <c r="I10" s="228">
        <f t="shared" si="1"/>
        <v>0</v>
      </c>
      <c r="J10" s="58"/>
      <c r="K10" s="141"/>
      <c r="L10" s="141"/>
      <c r="M10" s="141"/>
    </row>
    <row r="11" spans="1:13" ht="14.5" x14ac:dyDescent="0.35">
      <c r="A11" s="40">
        <v>6</v>
      </c>
      <c r="B11" s="38" t="s">
        <v>133</v>
      </c>
      <c r="C11" s="38"/>
      <c r="D11" s="38"/>
      <c r="E11" s="90">
        <v>0</v>
      </c>
      <c r="F11" s="84">
        <v>0</v>
      </c>
      <c r="G11" s="37"/>
      <c r="H11" s="58" t="str">
        <f t="shared" si="0"/>
        <v/>
      </c>
      <c r="I11" s="228">
        <f t="shared" si="1"/>
        <v>0</v>
      </c>
      <c r="J11" s="58"/>
      <c r="K11" s="141"/>
      <c r="L11" s="141"/>
      <c r="M11" s="141"/>
    </row>
    <row r="12" spans="1:13" ht="14.5" x14ac:dyDescent="0.35">
      <c r="A12" s="40">
        <v>7</v>
      </c>
      <c r="B12" s="38" t="s">
        <v>112</v>
      </c>
      <c r="C12" s="38"/>
      <c r="D12" s="38"/>
      <c r="E12" s="90">
        <v>0</v>
      </c>
      <c r="F12" s="84">
        <v>0</v>
      </c>
      <c r="G12" s="37"/>
      <c r="H12" s="58" t="str">
        <f t="shared" si="0"/>
        <v/>
      </c>
      <c r="I12" s="228">
        <f t="shared" si="1"/>
        <v>0</v>
      </c>
      <c r="J12" s="58"/>
      <c r="K12" s="141"/>
      <c r="L12" s="141"/>
      <c r="M12" s="141"/>
    </row>
    <row r="13" spans="1:13" ht="14.5" x14ac:dyDescent="0.35">
      <c r="A13" s="40">
        <v>8</v>
      </c>
      <c r="B13" s="38" t="s">
        <v>134</v>
      </c>
      <c r="C13" s="38"/>
      <c r="D13" s="38"/>
      <c r="E13" s="90">
        <v>0</v>
      </c>
      <c r="F13" s="84">
        <v>0</v>
      </c>
      <c r="G13" s="37"/>
      <c r="H13" s="58" t="str">
        <f t="shared" si="0"/>
        <v/>
      </c>
      <c r="I13" s="228">
        <f t="shared" si="1"/>
        <v>0</v>
      </c>
      <c r="J13" s="58"/>
      <c r="K13" s="141"/>
      <c r="L13" s="141"/>
      <c r="M13" s="141"/>
    </row>
    <row r="14" spans="1:13" ht="14.5" x14ac:dyDescent="0.35">
      <c r="A14" s="40">
        <v>9</v>
      </c>
      <c r="B14" s="38" t="s">
        <v>135</v>
      </c>
      <c r="C14" s="38"/>
      <c r="D14" s="38"/>
      <c r="E14" s="90">
        <v>0</v>
      </c>
      <c r="F14" s="84">
        <v>0</v>
      </c>
      <c r="G14" s="37"/>
      <c r="H14" s="58" t="str">
        <f t="shared" si="0"/>
        <v/>
      </c>
      <c r="I14" s="228">
        <f t="shared" si="1"/>
        <v>0</v>
      </c>
      <c r="J14" s="58"/>
      <c r="K14" s="141"/>
      <c r="L14" s="141"/>
      <c r="M14" s="141"/>
    </row>
    <row r="15" spans="1:13" ht="14.5" x14ac:dyDescent="0.35">
      <c r="A15" s="40"/>
      <c r="B15" s="59" t="s">
        <v>136</v>
      </c>
      <c r="C15" s="59"/>
      <c r="D15" s="59"/>
      <c r="E15" s="85">
        <f>SUM(E6:E14)</f>
        <v>0</v>
      </c>
      <c r="F15" s="85">
        <f>SUM(F6:F14)</f>
        <v>0</v>
      </c>
      <c r="G15" s="37"/>
      <c r="H15" s="58"/>
      <c r="I15" s="228"/>
      <c r="J15" s="58"/>
      <c r="K15" s="141"/>
      <c r="L15" s="141"/>
      <c r="M15" s="141"/>
    </row>
    <row r="16" spans="1:13" ht="15" thickBot="1" x14ac:dyDescent="0.4">
      <c r="A16" s="38"/>
      <c r="B16" s="38"/>
      <c r="C16" s="38"/>
      <c r="D16" s="38"/>
      <c r="E16" s="86"/>
      <c r="F16" s="86"/>
      <c r="G16" s="37"/>
      <c r="H16" s="58"/>
      <c r="I16" s="228"/>
      <c r="J16" s="58"/>
      <c r="K16" s="141"/>
      <c r="L16" s="141"/>
      <c r="M16" s="141"/>
    </row>
    <row r="17" spans="1:13" ht="14.5" x14ac:dyDescent="0.35">
      <c r="A17" s="38"/>
      <c r="B17" s="119" t="s">
        <v>137</v>
      </c>
      <c r="C17" s="109"/>
      <c r="D17" s="109"/>
      <c r="E17" s="110"/>
      <c r="F17" s="110"/>
      <c r="G17" s="111"/>
      <c r="H17" s="58"/>
      <c r="I17" s="228"/>
      <c r="J17" s="58"/>
      <c r="K17" s="141"/>
      <c r="L17" s="141"/>
      <c r="M17" s="141"/>
    </row>
    <row r="18" spans="1:13" ht="41.4" customHeight="1" x14ac:dyDescent="0.35">
      <c r="A18" s="38"/>
      <c r="B18" s="112" t="s">
        <v>138</v>
      </c>
      <c r="C18" s="38"/>
      <c r="D18" s="38"/>
      <c r="E18" s="90">
        <v>0</v>
      </c>
      <c r="F18" s="120">
        <v>0</v>
      </c>
      <c r="G18" s="113"/>
      <c r="H18" s="58" t="str">
        <f t="shared" ref="H18:H27" si="2">IF(E18=0,"",(F18-E18)/E18)</f>
        <v/>
      </c>
      <c r="I18" s="228">
        <f t="shared" si="1"/>
        <v>0</v>
      </c>
      <c r="J18" s="58"/>
      <c r="K18" s="142"/>
      <c r="L18" s="142"/>
      <c r="M18" s="142"/>
    </row>
    <row r="19" spans="1:13" ht="25.5" customHeight="1" x14ac:dyDescent="0.35">
      <c r="A19" s="38"/>
      <c r="B19" s="112" t="s">
        <v>139</v>
      </c>
      <c r="C19" s="38"/>
      <c r="D19" s="38"/>
      <c r="E19" s="90">
        <v>0</v>
      </c>
      <c r="F19" s="120">
        <v>0</v>
      </c>
      <c r="G19" s="113"/>
      <c r="H19" s="58" t="str">
        <f t="shared" si="2"/>
        <v/>
      </c>
      <c r="I19" s="228">
        <f t="shared" si="1"/>
        <v>0</v>
      </c>
      <c r="J19" s="58"/>
      <c r="K19" s="142"/>
      <c r="L19" s="142"/>
      <c r="M19" s="142"/>
    </row>
    <row r="20" spans="1:13" ht="25.5" customHeight="1" x14ac:dyDescent="0.35">
      <c r="A20" s="38"/>
      <c r="B20" s="112" t="s">
        <v>140</v>
      </c>
      <c r="C20" s="38"/>
      <c r="D20" s="38"/>
      <c r="E20" s="90">
        <v>0</v>
      </c>
      <c r="F20" s="120">
        <v>0</v>
      </c>
      <c r="G20" s="113"/>
      <c r="H20" s="58"/>
      <c r="I20" s="228">
        <f t="shared" si="1"/>
        <v>0</v>
      </c>
      <c r="J20" s="58"/>
      <c r="K20" s="142"/>
      <c r="L20" s="142"/>
      <c r="M20" s="142"/>
    </row>
    <row r="21" spans="1:13" ht="25.5" customHeight="1" x14ac:dyDescent="0.35">
      <c r="A21" s="38"/>
      <c r="B21" s="112" t="s">
        <v>141</v>
      </c>
      <c r="C21" s="38"/>
      <c r="D21" s="38"/>
      <c r="E21" s="90">
        <v>0</v>
      </c>
      <c r="F21" s="120">
        <v>0</v>
      </c>
      <c r="G21" s="113"/>
      <c r="H21" s="58"/>
      <c r="I21" s="228">
        <f t="shared" si="1"/>
        <v>0</v>
      </c>
      <c r="J21" s="58"/>
      <c r="K21" s="142"/>
      <c r="L21" s="142"/>
      <c r="M21" s="142"/>
    </row>
    <row r="22" spans="1:13" ht="25.5" customHeight="1" x14ac:dyDescent="0.35">
      <c r="A22" s="38"/>
      <c r="B22" s="112" t="s">
        <v>142</v>
      </c>
      <c r="C22" s="38"/>
      <c r="D22" s="38"/>
      <c r="E22" s="90">
        <v>0</v>
      </c>
      <c r="F22" s="120">
        <v>0</v>
      </c>
      <c r="G22" s="113"/>
      <c r="H22" s="58"/>
      <c r="I22" s="228">
        <f t="shared" si="1"/>
        <v>0</v>
      </c>
      <c r="J22" s="58"/>
      <c r="K22" s="142"/>
      <c r="L22" s="142"/>
      <c r="M22" s="142"/>
    </row>
    <row r="23" spans="1:13" ht="25.5" customHeight="1" x14ac:dyDescent="0.35">
      <c r="A23" s="38"/>
      <c r="B23" s="112" t="s">
        <v>143</v>
      </c>
      <c r="C23" s="38"/>
      <c r="D23" s="38"/>
      <c r="E23" s="90">
        <v>0</v>
      </c>
      <c r="F23" s="120">
        <v>0</v>
      </c>
      <c r="G23" s="113"/>
      <c r="H23" s="58"/>
      <c r="I23" s="228">
        <f t="shared" si="1"/>
        <v>0</v>
      </c>
      <c r="J23" s="58"/>
      <c r="K23" s="142"/>
      <c r="L23" s="142"/>
      <c r="M23" s="142"/>
    </row>
    <row r="24" spans="1:13" ht="25.5" customHeight="1" x14ac:dyDescent="0.35">
      <c r="A24" s="38"/>
      <c r="B24" s="112" t="s">
        <v>144</v>
      </c>
      <c r="C24" s="38"/>
      <c r="D24" s="38"/>
      <c r="E24" s="90">
        <v>0</v>
      </c>
      <c r="F24" s="120">
        <v>0</v>
      </c>
      <c r="G24" s="113"/>
      <c r="H24" s="58"/>
      <c r="I24" s="228">
        <f t="shared" si="1"/>
        <v>0</v>
      </c>
      <c r="J24" s="58"/>
      <c r="K24" s="142"/>
      <c r="L24" s="142"/>
      <c r="M24" s="142"/>
    </row>
    <row r="25" spans="1:13" ht="32.25" customHeight="1" x14ac:dyDescent="0.35">
      <c r="A25" s="38"/>
      <c r="B25" s="112" t="s">
        <v>145</v>
      </c>
      <c r="C25" s="38"/>
      <c r="D25" s="38"/>
      <c r="E25" s="90">
        <v>0</v>
      </c>
      <c r="F25" s="120">
        <v>0</v>
      </c>
      <c r="G25" s="113"/>
      <c r="H25" s="58" t="str">
        <f t="shared" si="2"/>
        <v/>
      </c>
      <c r="I25" s="228">
        <f t="shared" si="1"/>
        <v>0</v>
      </c>
      <c r="J25" s="58"/>
      <c r="K25" s="142"/>
      <c r="L25" s="142"/>
      <c r="M25" s="142"/>
    </row>
    <row r="26" spans="1:13" ht="32.25" customHeight="1" x14ac:dyDescent="0.35">
      <c r="A26" s="38"/>
      <c r="B26" s="112" t="s">
        <v>146</v>
      </c>
      <c r="C26" s="38"/>
      <c r="D26" s="38"/>
      <c r="E26" s="90">
        <v>0</v>
      </c>
      <c r="F26" s="120">
        <v>0</v>
      </c>
      <c r="G26" s="113"/>
      <c r="H26" s="58"/>
      <c r="I26" s="228">
        <f t="shared" si="1"/>
        <v>0</v>
      </c>
      <c r="J26" s="58"/>
      <c r="K26" s="142"/>
      <c r="L26" s="142"/>
      <c r="M26" s="142"/>
    </row>
    <row r="27" spans="1:13" ht="25.5" customHeight="1" x14ac:dyDescent="0.35">
      <c r="A27" s="38"/>
      <c r="B27" s="112" t="s">
        <v>147</v>
      </c>
      <c r="C27" s="38"/>
      <c r="D27" s="38"/>
      <c r="E27" s="90">
        <v>0</v>
      </c>
      <c r="F27" s="120">
        <v>0</v>
      </c>
      <c r="G27" s="113"/>
      <c r="H27" s="58" t="str">
        <f t="shared" si="2"/>
        <v/>
      </c>
      <c r="I27" s="228">
        <f t="shared" si="1"/>
        <v>0</v>
      </c>
      <c r="J27" s="58"/>
      <c r="K27" s="142"/>
      <c r="L27" s="142"/>
      <c r="M27" s="142"/>
    </row>
    <row r="28" spans="1:13" ht="14.5" x14ac:dyDescent="0.35">
      <c r="A28" s="38"/>
      <c r="B28" s="114" t="s">
        <v>136</v>
      </c>
      <c r="C28" s="38"/>
      <c r="D28" s="38"/>
      <c r="E28" s="128">
        <f>SUM(E18:E27)</f>
        <v>0</v>
      </c>
      <c r="F28" s="128">
        <f>SUM(F18:F27)</f>
        <v>0</v>
      </c>
      <c r="G28" s="113"/>
      <c r="H28" s="58"/>
      <c r="I28" s="228">
        <f t="shared" si="1"/>
        <v>0</v>
      </c>
      <c r="J28" s="58"/>
      <c r="K28" s="141"/>
      <c r="L28" s="141"/>
      <c r="M28" s="141"/>
    </row>
    <row r="29" spans="1:13" ht="15" thickBot="1" x14ac:dyDescent="0.4">
      <c r="A29" s="38"/>
      <c r="B29" s="115"/>
      <c r="C29" s="116"/>
      <c r="D29" s="116"/>
      <c r="E29" s="293"/>
      <c r="F29" s="117"/>
      <c r="G29" s="118"/>
      <c r="H29" s="58"/>
      <c r="I29" s="228"/>
      <c r="J29" s="58"/>
      <c r="K29" s="141"/>
      <c r="L29" s="141"/>
      <c r="M29" s="141"/>
    </row>
    <row r="30" spans="1:13" ht="14.5" x14ac:dyDescent="0.35">
      <c r="A30" s="38"/>
      <c r="B30" s="38"/>
      <c r="C30" s="38"/>
      <c r="D30" s="38"/>
      <c r="E30" s="86"/>
      <c r="F30" s="86"/>
      <c r="G30" s="37"/>
      <c r="H30" s="58"/>
      <c r="I30" s="228"/>
      <c r="J30" s="58"/>
      <c r="K30" s="141"/>
      <c r="L30" s="141"/>
      <c r="M30" s="141"/>
    </row>
    <row r="31" spans="1:13" ht="14.5" x14ac:dyDescent="0.35">
      <c r="B31" s="40" t="s">
        <v>47</v>
      </c>
      <c r="C31" s="40"/>
      <c r="D31" s="40"/>
      <c r="E31" s="90">
        <v>0</v>
      </c>
      <c r="F31" s="84">
        <v>0</v>
      </c>
      <c r="G31" s="37"/>
      <c r="H31" s="58" t="str">
        <f>IF(E31=0,"",(F31-E31)/E31)</f>
        <v/>
      </c>
      <c r="I31" s="228">
        <f t="shared" si="1"/>
        <v>0</v>
      </c>
      <c r="J31" s="58"/>
      <c r="K31" s="141"/>
      <c r="L31" s="141"/>
      <c r="M31" s="141"/>
    </row>
    <row r="32" spans="1:13" ht="14.5" x14ac:dyDescent="0.35">
      <c r="B32" s="38"/>
      <c r="C32" s="38"/>
      <c r="D32" s="38"/>
      <c r="E32" s="86"/>
      <c r="F32" s="86"/>
      <c r="G32" s="37"/>
      <c r="H32" s="37"/>
      <c r="I32" s="228"/>
      <c r="J32" s="37"/>
      <c r="K32" s="141"/>
      <c r="L32" s="141"/>
      <c r="M32" s="141"/>
    </row>
    <row r="33" spans="1:13" ht="14.5" x14ac:dyDescent="0.35">
      <c r="B33" s="40" t="s">
        <v>148</v>
      </c>
      <c r="C33" s="38"/>
      <c r="D33" s="38"/>
      <c r="E33" s="86"/>
      <c r="F33" s="86"/>
      <c r="G33" s="37"/>
      <c r="H33" s="37"/>
      <c r="I33" s="228"/>
      <c r="J33" s="37"/>
      <c r="K33" s="141"/>
      <c r="L33" s="141"/>
      <c r="M33" s="141"/>
    </row>
    <row r="34" spans="1:13" ht="25.5" customHeight="1" x14ac:dyDescent="0.35">
      <c r="A34" s="40">
        <v>1</v>
      </c>
      <c r="B34" s="38" t="s">
        <v>48</v>
      </c>
      <c r="C34" s="38" t="s">
        <v>101</v>
      </c>
      <c r="D34" s="38" t="s">
        <v>129</v>
      </c>
      <c r="E34" s="90">
        <v>0</v>
      </c>
      <c r="F34" s="84">
        <v>0</v>
      </c>
      <c r="G34" s="37"/>
      <c r="H34" s="58" t="str">
        <f t="shared" ref="H34:H46" si="3">IF(E34=0,"",(F34-E34)/E34)</f>
        <v/>
      </c>
      <c r="I34" s="228">
        <f t="shared" si="1"/>
        <v>0</v>
      </c>
      <c r="J34" s="58"/>
      <c r="K34" s="142"/>
      <c r="L34" s="142"/>
      <c r="M34" s="142"/>
    </row>
    <row r="35" spans="1:13" ht="14.5" x14ac:dyDescent="0.35">
      <c r="A35" s="40"/>
      <c r="B35" s="38"/>
      <c r="C35" s="38" t="s">
        <v>70</v>
      </c>
      <c r="D35" s="38" t="s">
        <v>130</v>
      </c>
      <c r="E35" s="90">
        <v>0</v>
      </c>
      <c r="F35" s="84">
        <v>0</v>
      </c>
      <c r="G35" s="37"/>
      <c r="H35" s="58" t="str">
        <f t="shared" si="3"/>
        <v/>
      </c>
      <c r="I35" s="228">
        <f t="shared" si="1"/>
        <v>0</v>
      </c>
      <c r="J35" s="58"/>
      <c r="K35" s="141"/>
      <c r="L35" s="141"/>
      <c r="M35" s="141"/>
    </row>
    <row r="36" spans="1:13" ht="14.5" x14ac:dyDescent="0.35">
      <c r="A36" s="40"/>
      <c r="B36" s="38"/>
      <c r="C36" s="38" t="s">
        <v>72</v>
      </c>
      <c r="D36" s="38" t="s">
        <v>40</v>
      </c>
      <c r="E36" s="90">
        <v>0</v>
      </c>
      <c r="F36" s="84">
        <v>0</v>
      </c>
      <c r="G36" s="37"/>
      <c r="H36" s="58" t="str">
        <f t="shared" si="3"/>
        <v/>
      </c>
      <c r="I36" s="228">
        <f t="shared" si="1"/>
        <v>0</v>
      </c>
      <c r="J36" s="58"/>
      <c r="K36" s="142"/>
      <c r="L36" s="142"/>
      <c r="M36" s="142"/>
    </row>
    <row r="37" spans="1:13" ht="14.5" x14ac:dyDescent="0.35">
      <c r="A37" s="40"/>
      <c r="B37" s="38"/>
      <c r="C37" s="38" t="s">
        <v>74</v>
      </c>
      <c r="D37" s="38" t="s">
        <v>131</v>
      </c>
      <c r="E37" s="90">
        <v>0</v>
      </c>
      <c r="F37" s="84">
        <v>0</v>
      </c>
      <c r="G37" s="37"/>
      <c r="H37" s="58" t="str">
        <f t="shared" si="3"/>
        <v/>
      </c>
      <c r="I37" s="228">
        <f t="shared" si="1"/>
        <v>0</v>
      </c>
      <c r="J37" s="58"/>
      <c r="K37" s="141"/>
      <c r="L37" s="141"/>
      <c r="M37" s="141"/>
    </row>
    <row r="38" spans="1:13" ht="14.5" x14ac:dyDescent="0.35">
      <c r="A38" s="40"/>
      <c r="B38" s="38"/>
      <c r="C38" s="38" t="s">
        <v>76</v>
      </c>
      <c r="D38" s="38" t="s">
        <v>149</v>
      </c>
      <c r="E38" s="90">
        <v>0</v>
      </c>
      <c r="F38" s="84">
        <v>0</v>
      </c>
      <c r="G38" s="37"/>
      <c r="H38" s="58" t="str">
        <f t="shared" si="3"/>
        <v/>
      </c>
      <c r="I38" s="228">
        <f t="shared" si="1"/>
        <v>0</v>
      </c>
      <c r="J38" s="58"/>
      <c r="K38" s="141"/>
      <c r="L38" s="141"/>
      <c r="M38" s="141"/>
    </row>
    <row r="39" spans="1:13" ht="14.5" x14ac:dyDescent="0.35">
      <c r="A39" s="40"/>
      <c r="B39" s="38"/>
      <c r="C39" s="38" t="s">
        <v>78</v>
      </c>
      <c r="D39" s="38" t="s">
        <v>132</v>
      </c>
      <c r="E39" s="90">
        <f>SUM(E40:E42)</f>
        <v>0</v>
      </c>
      <c r="F39" s="90">
        <f>SUM(F40:F42)</f>
        <v>0</v>
      </c>
      <c r="G39" s="37"/>
      <c r="H39" s="58" t="str">
        <f t="shared" si="3"/>
        <v/>
      </c>
      <c r="I39" s="228">
        <f t="shared" si="1"/>
        <v>0</v>
      </c>
      <c r="J39" s="58"/>
      <c r="K39" s="141"/>
      <c r="L39" s="141"/>
      <c r="M39" s="141"/>
    </row>
    <row r="40" spans="1:13" ht="14.5" x14ac:dyDescent="0.35">
      <c r="A40" s="40"/>
      <c r="B40" s="38"/>
      <c r="C40" s="60" t="s">
        <v>150</v>
      </c>
      <c r="D40" s="60" t="s">
        <v>151</v>
      </c>
      <c r="E40" s="90">
        <v>0</v>
      </c>
      <c r="F40" s="84">
        <v>0</v>
      </c>
      <c r="G40" s="37"/>
      <c r="H40" s="58" t="str">
        <f t="shared" si="3"/>
        <v/>
      </c>
      <c r="I40" s="228">
        <f t="shared" si="1"/>
        <v>0</v>
      </c>
      <c r="J40" s="58"/>
      <c r="K40" s="141"/>
      <c r="L40" s="141"/>
      <c r="M40" s="141"/>
    </row>
    <row r="41" spans="1:13" ht="14.5" x14ac:dyDescent="0.35">
      <c r="A41" s="40"/>
      <c r="B41" s="38"/>
      <c r="C41" s="60" t="s">
        <v>152</v>
      </c>
      <c r="D41" s="60" t="s">
        <v>153</v>
      </c>
      <c r="E41" s="90">
        <v>0</v>
      </c>
      <c r="F41" s="84">
        <v>0</v>
      </c>
      <c r="G41" s="37"/>
      <c r="H41" s="58" t="str">
        <f t="shared" si="3"/>
        <v/>
      </c>
      <c r="I41" s="228">
        <f t="shared" si="1"/>
        <v>0</v>
      </c>
      <c r="J41" s="58"/>
      <c r="K41" s="141"/>
      <c r="L41" s="141"/>
      <c r="M41" s="141"/>
    </row>
    <row r="42" spans="1:13" ht="14.5" x14ac:dyDescent="0.35">
      <c r="A42" s="40"/>
      <c r="B42" s="38"/>
      <c r="C42" s="60" t="s">
        <v>154</v>
      </c>
      <c r="D42" s="60" t="s">
        <v>85</v>
      </c>
      <c r="E42" s="90">
        <v>0</v>
      </c>
      <c r="F42" s="84">
        <v>0</v>
      </c>
      <c r="G42" s="37"/>
      <c r="H42" s="58" t="str">
        <f t="shared" si="3"/>
        <v/>
      </c>
      <c r="I42" s="228">
        <f t="shared" si="1"/>
        <v>0</v>
      </c>
      <c r="J42" s="58"/>
      <c r="K42" s="141"/>
      <c r="L42" s="141"/>
      <c r="M42" s="141"/>
    </row>
    <row r="43" spans="1:13" ht="14.5" x14ac:dyDescent="0.35">
      <c r="A43" s="40"/>
      <c r="B43" s="38"/>
      <c r="C43" s="38" t="s">
        <v>80</v>
      </c>
      <c r="D43" s="38" t="s">
        <v>155</v>
      </c>
      <c r="E43" s="90">
        <v>0</v>
      </c>
      <c r="F43" s="84">
        <v>0</v>
      </c>
      <c r="G43" s="37"/>
      <c r="H43" s="58" t="str">
        <f t="shared" si="3"/>
        <v/>
      </c>
      <c r="I43" s="228">
        <f t="shared" si="1"/>
        <v>0</v>
      </c>
      <c r="J43" s="58"/>
      <c r="K43" s="141"/>
      <c r="L43" s="141"/>
      <c r="M43" s="141"/>
    </row>
    <row r="44" spans="1:13" ht="14.5" x14ac:dyDescent="0.35">
      <c r="A44" s="40"/>
      <c r="B44" s="38"/>
      <c r="C44" s="38" t="s">
        <v>82</v>
      </c>
      <c r="D44" s="38" t="s">
        <v>112</v>
      </c>
      <c r="E44" s="90">
        <v>0</v>
      </c>
      <c r="F44" s="84">
        <v>0</v>
      </c>
      <c r="G44" s="37"/>
      <c r="H44" s="58" t="str">
        <f t="shared" si="3"/>
        <v/>
      </c>
      <c r="I44" s="228">
        <f t="shared" si="1"/>
        <v>0</v>
      </c>
      <c r="J44" s="58"/>
      <c r="K44" s="141"/>
      <c r="L44" s="141"/>
      <c r="M44" s="141"/>
    </row>
    <row r="45" spans="1:13" ht="14.5" x14ac:dyDescent="0.35">
      <c r="A45" s="40"/>
      <c r="B45" s="38"/>
      <c r="C45" s="38" t="s">
        <v>84</v>
      </c>
      <c r="D45" s="38" t="s">
        <v>85</v>
      </c>
      <c r="E45" s="90">
        <v>0</v>
      </c>
      <c r="F45" s="84">
        <v>0</v>
      </c>
      <c r="G45" s="37"/>
      <c r="H45" s="58" t="str">
        <f t="shared" si="3"/>
        <v/>
      </c>
      <c r="I45" s="228">
        <f t="shared" si="1"/>
        <v>0</v>
      </c>
      <c r="J45" s="58"/>
      <c r="K45" s="141"/>
      <c r="L45" s="141"/>
      <c r="M45" s="141"/>
    </row>
    <row r="46" spans="1:13" ht="14.5" x14ac:dyDescent="0.35">
      <c r="A46" s="40"/>
      <c r="B46" s="38"/>
      <c r="C46" s="38" t="s">
        <v>156</v>
      </c>
      <c r="D46" s="38" t="s">
        <v>157</v>
      </c>
      <c r="E46" s="90">
        <v>0</v>
      </c>
      <c r="F46" s="84">
        <v>0</v>
      </c>
      <c r="G46" s="37"/>
      <c r="H46" s="58" t="str">
        <f t="shared" si="3"/>
        <v/>
      </c>
      <c r="I46" s="228">
        <f t="shared" si="1"/>
        <v>0</v>
      </c>
      <c r="J46" s="58"/>
      <c r="K46" s="141"/>
      <c r="L46" s="141"/>
      <c r="M46" s="141"/>
    </row>
    <row r="47" spans="1:13" ht="14.5" x14ac:dyDescent="0.35">
      <c r="A47" s="40"/>
      <c r="B47" s="40" t="s">
        <v>158</v>
      </c>
      <c r="C47" s="38"/>
      <c r="D47" s="38"/>
      <c r="E47" s="85">
        <f>E34+E35+E36+E37+E38+E39+E43+E44+E45+E46</f>
        <v>0</v>
      </c>
      <c r="F47" s="85">
        <f>F34+F35+F36+F37+F38+F39+F43+F44+F45+F46</f>
        <v>0</v>
      </c>
      <c r="G47" s="42"/>
      <c r="H47" s="61"/>
      <c r="I47" s="228"/>
      <c r="J47" s="61"/>
      <c r="K47" s="141"/>
      <c r="L47" s="141"/>
      <c r="M47" s="141"/>
    </row>
    <row r="48" spans="1:13" ht="14.5" x14ac:dyDescent="0.35">
      <c r="A48" s="38"/>
      <c r="B48" s="38"/>
      <c r="C48" s="38"/>
      <c r="D48" s="38"/>
      <c r="E48" s="86"/>
      <c r="F48" s="86"/>
      <c r="G48" s="37"/>
      <c r="H48" s="58"/>
      <c r="I48" s="228"/>
      <c r="J48" s="58"/>
      <c r="K48" s="141"/>
      <c r="L48" s="141"/>
      <c r="M48" s="141"/>
    </row>
    <row r="49" spans="1:13" ht="14.5" x14ac:dyDescent="0.35">
      <c r="A49" s="40">
        <v>2</v>
      </c>
      <c r="B49" s="40" t="s">
        <v>159</v>
      </c>
      <c r="C49" s="38"/>
      <c r="D49" s="38"/>
      <c r="E49" s="90">
        <v>0</v>
      </c>
      <c r="F49" s="91">
        <v>0</v>
      </c>
      <c r="G49" s="42"/>
      <c r="H49" s="61" t="str">
        <f>IF(E49=0,"",(F49-E49)/E49)</f>
        <v/>
      </c>
      <c r="I49" s="228">
        <f t="shared" si="1"/>
        <v>0</v>
      </c>
      <c r="J49" s="61"/>
      <c r="K49" s="141"/>
      <c r="L49" s="141"/>
      <c r="M49" s="141"/>
    </row>
    <row r="50" spans="1:13" ht="14.5" x14ac:dyDescent="0.35">
      <c r="A50" s="38"/>
      <c r="B50" s="40"/>
      <c r="C50" s="40"/>
      <c r="D50" s="40"/>
      <c r="E50" s="86"/>
      <c r="F50" s="86"/>
      <c r="G50" s="37"/>
      <c r="H50" s="58"/>
      <c r="I50" s="228"/>
      <c r="J50" s="58"/>
      <c r="K50" s="141"/>
      <c r="L50" s="141"/>
      <c r="M50" s="141"/>
    </row>
    <row r="51" spans="1:13" ht="15" customHeight="1" x14ac:dyDescent="0.35">
      <c r="A51" s="40">
        <v>3</v>
      </c>
      <c r="B51" s="38" t="s">
        <v>50</v>
      </c>
      <c r="C51" s="38" t="s">
        <v>101</v>
      </c>
      <c r="D51" s="39" t="s">
        <v>160</v>
      </c>
      <c r="E51" s="90">
        <v>0</v>
      </c>
      <c r="F51" s="84">
        <v>0</v>
      </c>
      <c r="G51" s="37"/>
      <c r="H51" s="58" t="str">
        <f t="shared" ref="H51:H53" si="4">IF(E51=0,"",(F51-E51)/E51)</f>
        <v/>
      </c>
      <c r="I51" s="228">
        <f t="shared" si="1"/>
        <v>0</v>
      </c>
      <c r="J51" s="58"/>
      <c r="K51" s="141"/>
      <c r="L51" s="141"/>
      <c r="M51" s="141"/>
    </row>
    <row r="52" spans="1:13" ht="14.5" x14ac:dyDescent="0.35">
      <c r="A52" s="38"/>
      <c r="B52" s="38"/>
      <c r="C52" s="38" t="s">
        <v>70</v>
      </c>
      <c r="D52" s="38" t="s">
        <v>85</v>
      </c>
      <c r="E52" s="90">
        <v>0</v>
      </c>
      <c r="F52" s="84">
        <v>0</v>
      </c>
      <c r="G52" s="37"/>
      <c r="H52" s="58" t="str">
        <f t="shared" si="4"/>
        <v/>
      </c>
      <c r="I52" s="228">
        <f t="shared" si="1"/>
        <v>0</v>
      </c>
      <c r="J52" s="58"/>
      <c r="K52" s="141"/>
      <c r="L52" s="141"/>
      <c r="M52" s="141"/>
    </row>
    <row r="53" spans="1:13" ht="14.5" x14ac:dyDescent="0.35">
      <c r="A53" s="38"/>
      <c r="B53" s="38"/>
      <c r="C53" s="38" t="s">
        <v>72</v>
      </c>
      <c r="D53" s="38" t="s">
        <v>161</v>
      </c>
      <c r="E53" s="90">
        <v>0</v>
      </c>
      <c r="F53" s="84">
        <v>0</v>
      </c>
      <c r="G53" s="37"/>
      <c r="H53" s="58" t="str">
        <f t="shared" si="4"/>
        <v/>
      </c>
      <c r="I53" s="228">
        <f t="shared" si="1"/>
        <v>0</v>
      </c>
      <c r="J53" s="58"/>
      <c r="K53" s="141"/>
      <c r="L53" s="141"/>
      <c r="M53" s="141"/>
    </row>
    <row r="54" spans="1:13" ht="14.5" x14ac:dyDescent="0.35">
      <c r="A54" s="38"/>
      <c r="B54" s="40" t="s">
        <v>162</v>
      </c>
      <c r="C54" s="38"/>
      <c r="D54" s="38"/>
      <c r="E54" s="85">
        <f>SUM(E51:E53)</f>
        <v>0</v>
      </c>
      <c r="F54" s="85">
        <f>SUM(F51:F53)</f>
        <v>0</v>
      </c>
      <c r="G54" s="42"/>
      <c r="H54" s="61"/>
      <c r="I54" s="61"/>
      <c r="J54" s="61"/>
      <c r="K54" s="141"/>
      <c r="L54" s="141"/>
      <c r="M54" s="141"/>
    </row>
    <row r="55" spans="1:13" ht="14.5" x14ac:dyDescent="0.35">
      <c r="A55" s="37"/>
      <c r="B55" s="37"/>
      <c r="C55" s="37"/>
      <c r="D55" s="37"/>
      <c r="E55" s="63"/>
      <c r="F55" s="63"/>
      <c r="G55" s="37"/>
      <c r="H55" s="37"/>
      <c r="I55" s="37"/>
      <c r="J55" s="37"/>
      <c r="K55" s="62"/>
    </row>
    <row r="56" spans="1:13" ht="13" x14ac:dyDescent="0.3">
      <c r="K56" s="4"/>
    </row>
  </sheetData>
  <sheetProtection sheet="1" objects="1" scenarios="1"/>
  <phoneticPr fontId="3" type="noConversion"/>
  <pageMargins left="0.49" right="0.46" top="0.54" bottom="0.62" header="0.51181102362204722" footer="0.51181102362204722"/>
  <pageSetup paperSize="8" scale="90" orientation="landscape" r:id="rId1"/>
  <headerFooter alignWithMargins="0"/>
  <ignoredErrors>
    <ignoredError sqref="E4:F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2"/>
  <sheetViews>
    <sheetView showGridLines="0" zoomScaleNormal="100" zoomScaleSheetLayoutView="90" workbookViewId="0">
      <selection activeCell="F38" sqref="F38"/>
    </sheetView>
  </sheetViews>
  <sheetFormatPr defaultColWidth="9.08984375" defaultRowHeight="13" x14ac:dyDescent="0.3"/>
  <cols>
    <col min="1" max="1" width="3.90625" style="129" customWidth="1"/>
    <col min="2" max="2" width="5.54296875" style="130" customWidth="1"/>
    <col min="3" max="3" width="57.453125" style="130" bestFit="1" customWidth="1"/>
    <col min="4" max="4" width="7.54296875" style="130" customWidth="1"/>
    <col min="5" max="6" width="11.54296875" style="130" customWidth="1"/>
    <col min="7" max="7" width="5.453125" style="130" customWidth="1"/>
    <col min="8" max="9" width="11.54296875" style="131" customWidth="1"/>
    <col min="10" max="10" width="6.08984375" style="131" customWidth="1"/>
    <col min="11" max="11" width="61.54296875" style="130" customWidth="1"/>
    <col min="12" max="16384" width="9.08984375" style="130"/>
  </cols>
  <sheetData>
    <row r="1" spans="1:13" ht="14.5" x14ac:dyDescent="0.35">
      <c r="K1" s="34"/>
    </row>
    <row r="2" spans="1:13" x14ac:dyDescent="0.3">
      <c r="A2" s="129">
        <f>Declaration!C3</f>
        <v>0</v>
      </c>
    </row>
    <row r="3" spans="1:13" ht="26" x14ac:dyDescent="0.3">
      <c r="E3" s="160" t="str">
        <f>SOCIE!C3</f>
        <v>SPF Forecast 
2023-24</v>
      </c>
      <c r="F3" s="161" t="str">
        <f>SOCIE!D3</f>
        <v>FFU Forecast 
2023-24</v>
      </c>
      <c r="G3" s="167"/>
      <c r="H3" s="152" t="str">
        <f>SOCIE!F3</f>
        <v>Variance</v>
      </c>
      <c r="I3" s="153" t="str">
        <f>SOCIE!G3</f>
        <v>Variance</v>
      </c>
      <c r="J3" s="43"/>
      <c r="K3" s="147" t="s">
        <v>127</v>
      </c>
      <c r="L3" s="53"/>
      <c r="M3" s="53"/>
    </row>
    <row r="4" spans="1:13" ht="14.5" x14ac:dyDescent="0.35">
      <c r="A4" s="129" t="s">
        <v>163</v>
      </c>
      <c r="E4" s="162" t="s">
        <v>34</v>
      </c>
      <c r="F4" s="163" t="s">
        <v>34</v>
      </c>
      <c r="G4" s="168"/>
      <c r="H4" s="164" t="s">
        <v>35</v>
      </c>
      <c r="I4" s="165" t="s">
        <v>36</v>
      </c>
      <c r="J4" s="144"/>
      <c r="K4" s="166"/>
      <c r="L4" s="144"/>
      <c r="M4" s="144"/>
    </row>
    <row r="6" spans="1:13" x14ac:dyDescent="0.3">
      <c r="A6" s="129">
        <v>1</v>
      </c>
      <c r="B6" s="129" t="s">
        <v>164</v>
      </c>
    </row>
    <row r="7" spans="1:13" ht="14.5" x14ac:dyDescent="0.35">
      <c r="B7" s="132" t="s">
        <v>101</v>
      </c>
      <c r="C7" s="130" t="s">
        <v>165</v>
      </c>
      <c r="E7" s="294">
        <f>+SOCIE!C41</f>
        <v>0</v>
      </c>
      <c r="F7" s="276">
        <f>+SOCIE!D41</f>
        <v>0</v>
      </c>
      <c r="G7" s="136"/>
      <c r="H7" s="65" t="str">
        <f>IF(E7=0,"",(F7-E7)/E7)</f>
        <v/>
      </c>
      <c r="I7" s="135">
        <f>F7-E7</f>
        <v>0</v>
      </c>
      <c r="J7" s="65"/>
      <c r="K7" s="133"/>
    </row>
    <row r="8" spans="1:13" ht="14.5" x14ac:dyDescent="0.35">
      <c r="E8" s="132"/>
      <c r="F8" s="132"/>
      <c r="H8" s="65"/>
      <c r="I8" s="135"/>
      <c r="J8" s="65"/>
      <c r="K8" s="133"/>
    </row>
    <row r="9" spans="1:13" ht="14.5" x14ac:dyDescent="0.35">
      <c r="A9" s="129">
        <v>2</v>
      </c>
      <c r="B9" s="129" t="s">
        <v>166</v>
      </c>
      <c r="E9" s="132"/>
      <c r="F9" s="132"/>
      <c r="H9" s="65"/>
      <c r="I9" s="135"/>
      <c r="J9" s="65"/>
      <c r="K9" s="133"/>
    </row>
    <row r="10" spans="1:13" ht="14.5" x14ac:dyDescent="0.35">
      <c r="B10" s="132" t="s">
        <v>101</v>
      </c>
      <c r="C10" s="130" t="s">
        <v>49</v>
      </c>
      <c r="E10" s="277">
        <f>+SOCIE!C21</f>
        <v>0</v>
      </c>
      <c r="F10" s="278">
        <f>+SOCIE!D21</f>
        <v>0</v>
      </c>
      <c r="G10" s="135"/>
      <c r="H10" s="65" t="str">
        <f t="shared" ref="H10:H32" si="0">IF(E10=0,"",(F10-E10)/E10)</f>
        <v/>
      </c>
      <c r="I10" s="135">
        <f t="shared" ref="I10:I66" si="1">F10-E10</f>
        <v>0</v>
      </c>
      <c r="J10" s="65"/>
      <c r="K10" s="134"/>
    </row>
    <row r="11" spans="1:13" ht="14.5" x14ac:dyDescent="0.35">
      <c r="B11" s="132" t="s">
        <v>70</v>
      </c>
      <c r="C11" s="130" t="s">
        <v>167</v>
      </c>
      <c r="E11" s="90">
        <v>0</v>
      </c>
      <c r="F11" s="279">
        <v>0</v>
      </c>
      <c r="G11" s="137"/>
      <c r="H11" s="65" t="str">
        <f t="shared" si="0"/>
        <v/>
      </c>
      <c r="I11" s="135">
        <f t="shared" si="1"/>
        <v>0</v>
      </c>
      <c r="J11" s="65"/>
      <c r="K11" s="133"/>
    </row>
    <row r="12" spans="1:13" ht="14.5" x14ac:dyDescent="0.35">
      <c r="B12" s="132" t="s">
        <v>72</v>
      </c>
      <c r="C12" s="130" t="s">
        <v>168</v>
      </c>
      <c r="E12" s="90">
        <v>0</v>
      </c>
      <c r="F12" s="279">
        <v>0</v>
      </c>
      <c r="G12" s="137"/>
      <c r="H12" s="65" t="str">
        <f t="shared" si="0"/>
        <v/>
      </c>
      <c r="I12" s="135">
        <f t="shared" si="1"/>
        <v>0</v>
      </c>
      <c r="J12" s="65"/>
      <c r="K12" s="133"/>
    </row>
    <row r="13" spans="1:13" ht="14.5" x14ac:dyDescent="0.35">
      <c r="B13" s="132" t="s">
        <v>74</v>
      </c>
      <c r="C13" s="130" t="s">
        <v>169</v>
      </c>
      <c r="E13" s="90">
        <v>0</v>
      </c>
      <c r="F13" s="279">
        <v>0</v>
      </c>
      <c r="G13" s="137"/>
      <c r="H13" s="65" t="str">
        <f t="shared" si="0"/>
        <v/>
      </c>
      <c r="I13" s="135">
        <f t="shared" si="1"/>
        <v>0</v>
      </c>
      <c r="J13" s="65"/>
      <c r="K13" s="133"/>
    </row>
    <row r="14" spans="1:13" ht="14.5" x14ac:dyDescent="0.35">
      <c r="B14" s="132" t="s">
        <v>76</v>
      </c>
      <c r="C14" s="130" t="s">
        <v>170</v>
      </c>
      <c r="E14" s="90">
        <v>0</v>
      </c>
      <c r="F14" s="279">
        <v>0</v>
      </c>
      <c r="G14" s="137"/>
      <c r="H14" s="65" t="str">
        <f t="shared" si="0"/>
        <v/>
      </c>
      <c r="I14" s="135">
        <f t="shared" si="1"/>
        <v>0</v>
      </c>
      <c r="J14" s="65"/>
      <c r="K14" s="133"/>
    </row>
    <row r="15" spans="1:13" ht="14.5" x14ac:dyDescent="0.35">
      <c r="B15" s="132" t="s">
        <v>78</v>
      </c>
      <c r="C15" s="130" t="s">
        <v>171</v>
      </c>
      <c r="E15" s="90">
        <v>0</v>
      </c>
      <c r="F15" s="279">
        <v>0</v>
      </c>
      <c r="G15" s="137"/>
      <c r="H15" s="65" t="str">
        <f t="shared" si="0"/>
        <v/>
      </c>
      <c r="I15" s="135">
        <f t="shared" si="1"/>
        <v>0</v>
      </c>
      <c r="J15" s="65"/>
      <c r="K15" s="133"/>
    </row>
    <row r="16" spans="1:13" ht="14.5" x14ac:dyDescent="0.35">
      <c r="B16" s="132" t="s">
        <v>80</v>
      </c>
      <c r="C16" s="130" t="s">
        <v>172</v>
      </c>
      <c r="E16" s="90">
        <v>0</v>
      </c>
      <c r="F16" s="279">
        <v>0</v>
      </c>
      <c r="G16" s="137"/>
      <c r="H16" s="65" t="str">
        <f t="shared" si="0"/>
        <v/>
      </c>
      <c r="I16" s="135">
        <f t="shared" si="1"/>
        <v>0</v>
      </c>
      <c r="J16" s="65"/>
      <c r="K16" s="133"/>
    </row>
    <row r="17" spans="1:11" ht="14.5" x14ac:dyDescent="0.35">
      <c r="B17" s="132" t="s">
        <v>82</v>
      </c>
      <c r="C17" s="130" t="s">
        <v>173</v>
      </c>
      <c r="E17" s="90">
        <v>0</v>
      </c>
      <c r="F17" s="279">
        <v>0</v>
      </c>
      <c r="G17" s="137"/>
      <c r="H17" s="65" t="str">
        <f t="shared" si="0"/>
        <v/>
      </c>
      <c r="I17" s="135">
        <f t="shared" si="1"/>
        <v>0</v>
      </c>
      <c r="J17" s="65"/>
      <c r="K17" s="133"/>
    </row>
    <row r="18" spans="1:11" ht="14.5" x14ac:dyDescent="0.35">
      <c r="B18" s="132" t="s">
        <v>84</v>
      </c>
      <c r="C18" s="130" t="s">
        <v>174</v>
      </c>
      <c r="E18" s="90">
        <v>0</v>
      </c>
      <c r="F18" s="279">
        <v>0</v>
      </c>
      <c r="G18" s="137"/>
      <c r="H18" s="65" t="str">
        <f t="shared" si="0"/>
        <v/>
      </c>
      <c r="I18" s="135">
        <f t="shared" si="1"/>
        <v>0</v>
      </c>
      <c r="J18" s="65"/>
      <c r="K18" s="133"/>
    </row>
    <row r="19" spans="1:11" ht="14.5" x14ac:dyDescent="0.35">
      <c r="B19" s="132" t="s">
        <v>156</v>
      </c>
      <c r="C19" s="130" t="s">
        <v>175</v>
      </c>
      <c r="E19" s="90">
        <v>0</v>
      </c>
      <c r="F19" s="279">
        <v>0</v>
      </c>
      <c r="G19" s="137"/>
      <c r="H19" s="65" t="str">
        <f t="shared" si="0"/>
        <v/>
      </c>
      <c r="I19" s="135">
        <f t="shared" si="1"/>
        <v>0</v>
      </c>
      <c r="J19" s="65"/>
      <c r="K19" s="133"/>
    </row>
    <row r="20" spans="1:11" ht="14.5" x14ac:dyDescent="0.35">
      <c r="B20" s="132" t="s">
        <v>176</v>
      </c>
      <c r="C20" s="130" t="s">
        <v>177</v>
      </c>
      <c r="E20" s="90">
        <v>0</v>
      </c>
      <c r="F20" s="279">
        <v>0</v>
      </c>
      <c r="G20" s="137"/>
      <c r="H20" s="65" t="str">
        <f t="shared" si="0"/>
        <v/>
      </c>
      <c r="I20" s="135">
        <f t="shared" si="1"/>
        <v>0</v>
      </c>
      <c r="J20" s="65"/>
      <c r="K20" s="133"/>
    </row>
    <row r="21" spans="1:11" ht="14.5" x14ac:dyDescent="0.35">
      <c r="B21" s="132" t="s">
        <v>178</v>
      </c>
      <c r="C21" s="130" t="s">
        <v>179</v>
      </c>
      <c r="E21" s="90">
        <v>0</v>
      </c>
      <c r="F21" s="279">
        <v>0</v>
      </c>
      <c r="G21" s="137"/>
      <c r="H21" s="65" t="str">
        <f t="shared" ref="H21" si="2">IF(E21=0,"",(F21-E21)/E21)</f>
        <v/>
      </c>
      <c r="I21" s="135">
        <f t="shared" si="1"/>
        <v>0</v>
      </c>
      <c r="J21" s="65"/>
      <c r="K21" s="133"/>
    </row>
    <row r="22" spans="1:11" ht="14.5" x14ac:dyDescent="0.35">
      <c r="B22" s="132" t="s">
        <v>180</v>
      </c>
      <c r="C22" s="130" t="s">
        <v>181</v>
      </c>
      <c r="E22" s="90">
        <v>0</v>
      </c>
      <c r="F22" s="279">
        <v>0</v>
      </c>
      <c r="G22" s="137"/>
      <c r="H22" s="65" t="str">
        <f t="shared" si="0"/>
        <v/>
      </c>
      <c r="I22" s="135">
        <f t="shared" si="1"/>
        <v>0</v>
      </c>
      <c r="J22" s="65"/>
      <c r="K22" s="133"/>
    </row>
    <row r="23" spans="1:11" ht="14.5" x14ac:dyDescent="0.35">
      <c r="B23" s="132" t="s">
        <v>182</v>
      </c>
      <c r="C23" s="130" t="s">
        <v>183</v>
      </c>
      <c r="E23" s="90">
        <v>0</v>
      </c>
      <c r="F23" s="279">
        <v>0</v>
      </c>
      <c r="G23" s="137"/>
      <c r="H23" s="65" t="str">
        <f t="shared" si="0"/>
        <v/>
      </c>
      <c r="I23" s="135">
        <f t="shared" si="1"/>
        <v>0</v>
      </c>
      <c r="J23" s="65"/>
      <c r="K23" s="133"/>
    </row>
    <row r="24" spans="1:11" ht="15" thickBot="1" x14ac:dyDescent="0.4">
      <c r="B24" s="132" t="s">
        <v>184</v>
      </c>
      <c r="C24" s="130" t="s">
        <v>85</v>
      </c>
      <c r="E24" s="90">
        <v>0</v>
      </c>
      <c r="F24" s="280">
        <v>0</v>
      </c>
      <c r="G24" s="137"/>
      <c r="H24" s="65" t="str">
        <f t="shared" si="0"/>
        <v/>
      </c>
      <c r="I24" s="135">
        <f t="shared" si="1"/>
        <v>0</v>
      </c>
      <c r="J24" s="65"/>
      <c r="K24" s="133"/>
    </row>
    <row r="25" spans="1:11" ht="15" thickBot="1" x14ac:dyDescent="0.4">
      <c r="C25" s="129" t="s">
        <v>185</v>
      </c>
      <c r="D25" s="129"/>
      <c r="E25" s="281">
        <f>SUM(E10:E24)</f>
        <v>0</v>
      </c>
      <c r="F25" s="281">
        <f>SUM(F10:F24)</f>
        <v>0</v>
      </c>
      <c r="G25" s="138"/>
      <c r="H25" s="65" t="str">
        <f t="shared" si="0"/>
        <v/>
      </c>
      <c r="I25" s="135">
        <f t="shared" si="1"/>
        <v>0</v>
      </c>
      <c r="J25" s="65"/>
      <c r="K25" s="133"/>
    </row>
    <row r="26" spans="1:11" ht="25.5" customHeight="1" x14ac:dyDescent="0.35">
      <c r="A26" s="129">
        <v>3</v>
      </c>
      <c r="B26" s="129" t="s">
        <v>186</v>
      </c>
      <c r="E26" s="132"/>
      <c r="F26" s="132"/>
      <c r="H26" s="65" t="str">
        <f t="shared" si="0"/>
        <v/>
      </c>
      <c r="I26" s="135"/>
      <c r="J26" s="65"/>
      <c r="K26" s="133"/>
    </row>
    <row r="27" spans="1:11" ht="14.5" x14ac:dyDescent="0.35">
      <c r="B27" s="132" t="s">
        <v>101</v>
      </c>
      <c r="C27" s="130" t="s">
        <v>42</v>
      </c>
      <c r="E27" s="90">
        <v>0</v>
      </c>
      <c r="F27" s="282">
        <v>0</v>
      </c>
      <c r="G27" s="139"/>
      <c r="H27" s="65" t="str">
        <f t="shared" si="0"/>
        <v/>
      </c>
      <c r="I27" s="135">
        <f t="shared" si="1"/>
        <v>0</v>
      </c>
      <c r="J27" s="65"/>
      <c r="K27" s="133"/>
    </row>
    <row r="28" spans="1:11" ht="14.5" x14ac:dyDescent="0.35">
      <c r="B28" s="132" t="s">
        <v>70</v>
      </c>
      <c r="C28" s="130" t="s">
        <v>187</v>
      </c>
      <c r="E28" s="90">
        <v>0</v>
      </c>
      <c r="F28" s="282">
        <v>0</v>
      </c>
      <c r="G28" s="139"/>
      <c r="H28" s="65" t="str">
        <f t="shared" si="0"/>
        <v/>
      </c>
      <c r="I28" s="135">
        <f t="shared" si="1"/>
        <v>0</v>
      </c>
      <c r="J28" s="65"/>
      <c r="K28" s="133"/>
    </row>
    <row r="29" spans="1:11" ht="14.5" x14ac:dyDescent="0.35">
      <c r="B29" s="132" t="s">
        <v>72</v>
      </c>
      <c r="C29" s="130" t="s">
        <v>188</v>
      </c>
      <c r="E29" s="90">
        <v>0</v>
      </c>
      <c r="F29" s="282">
        <v>0</v>
      </c>
      <c r="G29" s="139"/>
      <c r="H29" s="65" t="str">
        <f t="shared" si="0"/>
        <v/>
      </c>
      <c r="I29" s="135">
        <f t="shared" si="1"/>
        <v>0</v>
      </c>
      <c r="J29" s="65"/>
      <c r="K29" s="133"/>
    </row>
    <row r="30" spans="1:11" ht="14.5" x14ac:dyDescent="0.35">
      <c r="B30" s="132" t="s">
        <v>74</v>
      </c>
      <c r="C30" s="130" t="s">
        <v>189</v>
      </c>
      <c r="E30" s="90">
        <v>0</v>
      </c>
      <c r="F30" s="282">
        <v>0</v>
      </c>
      <c r="G30" s="139"/>
      <c r="H30" s="65" t="str">
        <f t="shared" si="0"/>
        <v/>
      </c>
      <c r="I30" s="135">
        <f t="shared" si="1"/>
        <v>0</v>
      </c>
      <c r="J30" s="65"/>
      <c r="K30" s="133"/>
    </row>
    <row r="31" spans="1:11" ht="15" thickBot="1" x14ac:dyDescent="0.4">
      <c r="B31" s="132" t="s">
        <v>76</v>
      </c>
      <c r="C31" s="130" t="s">
        <v>190</v>
      </c>
      <c r="E31" s="90">
        <v>0</v>
      </c>
      <c r="F31" s="282">
        <v>0</v>
      </c>
      <c r="G31" s="139"/>
      <c r="H31" s="65" t="str">
        <f t="shared" si="0"/>
        <v/>
      </c>
      <c r="I31" s="135">
        <f t="shared" si="1"/>
        <v>0</v>
      </c>
      <c r="J31" s="65"/>
      <c r="K31" s="133"/>
    </row>
    <row r="32" spans="1:11" ht="15" thickBot="1" x14ac:dyDescent="0.4">
      <c r="C32" s="129" t="s">
        <v>191</v>
      </c>
      <c r="D32" s="129"/>
      <c r="E32" s="281">
        <f>SUM(E27:E31)</f>
        <v>0</v>
      </c>
      <c r="F32" s="281">
        <f>SUM(F27:F31)</f>
        <v>0</v>
      </c>
      <c r="G32" s="138"/>
      <c r="H32" s="65" t="str">
        <f t="shared" si="0"/>
        <v/>
      </c>
      <c r="I32" s="135">
        <f t="shared" si="1"/>
        <v>0</v>
      </c>
      <c r="J32" s="65"/>
      <c r="K32" s="133"/>
    </row>
    <row r="33" spans="1:11" ht="14.5" x14ac:dyDescent="0.35">
      <c r="E33" s="132"/>
      <c r="F33" s="132"/>
      <c r="G33" s="136"/>
      <c r="H33" s="65"/>
      <c r="I33" s="135"/>
      <c r="J33" s="65"/>
      <c r="K33" s="133"/>
    </row>
    <row r="34" spans="1:11" ht="14.5" x14ac:dyDescent="0.35">
      <c r="A34" s="129">
        <v>4</v>
      </c>
      <c r="B34" s="129" t="s">
        <v>192</v>
      </c>
      <c r="E34" s="283">
        <f t="shared" ref="E34:F34" si="3">E7+E25+E32</f>
        <v>0</v>
      </c>
      <c r="F34" s="283">
        <f t="shared" si="3"/>
        <v>0</v>
      </c>
      <c r="G34" s="136"/>
      <c r="H34" s="65"/>
      <c r="I34" s="135">
        <f t="shared" si="1"/>
        <v>0</v>
      </c>
      <c r="J34" s="65"/>
      <c r="K34" s="133"/>
    </row>
    <row r="35" spans="1:11" ht="14.5" x14ac:dyDescent="0.35">
      <c r="E35" s="132"/>
      <c r="F35" s="132"/>
      <c r="G35" s="136"/>
      <c r="H35" s="65"/>
      <c r="I35" s="135"/>
      <c r="J35" s="65"/>
      <c r="K35" s="133"/>
    </row>
    <row r="36" spans="1:11" ht="14.5" x14ac:dyDescent="0.35">
      <c r="C36" s="130" t="s">
        <v>59</v>
      </c>
      <c r="E36" s="90">
        <v>0</v>
      </c>
      <c r="F36" s="284">
        <v>0</v>
      </c>
      <c r="G36" s="136"/>
      <c r="H36" s="65"/>
      <c r="I36" s="135">
        <f t="shared" si="1"/>
        <v>0</v>
      </c>
      <c r="J36" s="65"/>
      <c r="K36" s="133"/>
    </row>
    <row r="37" spans="1:11" ht="15" thickBot="1" x14ac:dyDescent="0.4">
      <c r="E37" s="132"/>
      <c r="F37" s="132"/>
      <c r="G37" s="136"/>
      <c r="H37" s="65"/>
      <c r="I37" s="135"/>
      <c r="J37" s="65"/>
      <c r="K37" s="133"/>
    </row>
    <row r="38" spans="1:11" ht="15" thickBot="1" x14ac:dyDescent="0.4">
      <c r="A38" s="129">
        <v>5</v>
      </c>
      <c r="B38" s="129" t="s">
        <v>193</v>
      </c>
      <c r="E38" s="285">
        <f>E7+E25+E32+E36</f>
        <v>0</v>
      </c>
      <c r="F38" s="285">
        <f>F7+F25+F32+F36</f>
        <v>0</v>
      </c>
      <c r="G38" s="140"/>
      <c r="H38" s="65" t="str">
        <f>IF(E38=0,"",(F38-E38)/E38)</f>
        <v/>
      </c>
      <c r="I38" s="135">
        <f t="shared" si="1"/>
        <v>0</v>
      </c>
      <c r="J38" s="65"/>
      <c r="K38" s="133"/>
    </row>
    <row r="39" spans="1:11" ht="14.5" x14ac:dyDescent="0.35">
      <c r="E39" s="132"/>
      <c r="F39" s="132"/>
      <c r="G39" s="136"/>
      <c r="H39" s="65"/>
      <c r="I39" s="135"/>
      <c r="J39" s="65"/>
      <c r="K39" s="133"/>
    </row>
    <row r="40" spans="1:11" ht="14.5" x14ac:dyDescent="0.35">
      <c r="A40" s="129">
        <v>6</v>
      </c>
      <c r="B40" s="129" t="s">
        <v>194</v>
      </c>
      <c r="E40" s="132"/>
      <c r="F40" s="132"/>
      <c r="G40" s="136"/>
      <c r="H40" s="65"/>
      <c r="I40" s="135"/>
      <c r="J40" s="65"/>
      <c r="K40" s="133"/>
    </row>
    <row r="41" spans="1:11" ht="14.5" x14ac:dyDescent="0.35">
      <c r="B41" s="132" t="s">
        <v>101</v>
      </c>
      <c r="C41" s="130" t="s">
        <v>195</v>
      </c>
      <c r="E41" s="90">
        <v>0</v>
      </c>
      <c r="F41" s="282">
        <v>0</v>
      </c>
      <c r="G41" s="139"/>
      <c r="H41" s="65" t="str">
        <f t="shared" ref="H41:H52" si="4">IF(E41=0,"",(F41-E41)/E41)</f>
        <v/>
      </c>
      <c r="I41" s="135">
        <f t="shared" si="1"/>
        <v>0</v>
      </c>
      <c r="J41" s="65"/>
      <c r="K41" s="133"/>
    </row>
    <row r="42" spans="1:11" ht="14.5" x14ac:dyDescent="0.35">
      <c r="B42" s="132" t="s">
        <v>70</v>
      </c>
      <c r="C42" s="130" t="s">
        <v>196</v>
      </c>
      <c r="E42" s="90">
        <v>0</v>
      </c>
      <c r="F42" s="282">
        <v>0</v>
      </c>
      <c r="G42" s="139"/>
      <c r="H42" s="65" t="str">
        <f t="shared" si="4"/>
        <v/>
      </c>
      <c r="I42" s="135">
        <f t="shared" si="1"/>
        <v>0</v>
      </c>
      <c r="J42" s="65"/>
      <c r="K42" s="133"/>
    </row>
    <row r="43" spans="1:11" ht="14.5" x14ac:dyDescent="0.35">
      <c r="B43" s="132" t="s">
        <v>72</v>
      </c>
      <c r="C43" s="130" t="s">
        <v>197</v>
      </c>
      <c r="E43" s="90">
        <v>0</v>
      </c>
      <c r="F43" s="282">
        <v>0</v>
      </c>
      <c r="G43" s="139"/>
      <c r="H43" s="65" t="str">
        <f t="shared" si="4"/>
        <v/>
      </c>
      <c r="I43" s="135">
        <f t="shared" si="1"/>
        <v>0</v>
      </c>
      <c r="J43" s="65"/>
      <c r="K43" s="133"/>
    </row>
    <row r="44" spans="1:11" ht="14.5" x14ac:dyDescent="0.35">
      <c r="B44" s="132" t="s">
        <v>74</v>
      </c>
      <c r="C44" s="130" t="s">
        <v>198</v>
      </c>
      <c r="E44" s="90">
        <v>0</v>
      </c>
      <c r="F44" s="282">
        <v>0</v>
      </c>
      <c r="G44" s="139"/>
      <c r="H44" s="65" t="str">
        <f t="shared" si="4"/>
        <v/>
      </c>
      <c r="I44" s="135">
        <f t="shared" si="1"/>
        <v>0</v>
      </c>
      <c r="J44" s="65"/>
      <c r="K44" s="133"/>
    </row>
    <row r="45" spans="1:11" ht="14.5" x14ac:dyDescent="0.35">
      <c r="B45" s="132" t="s">
        <v>76</v>
      </c>
      <c r="C45" s="130" t="s">
        <v>199</v>
      </c>
      <c r="E45" s="90">
        <v>0</v>
      </c>
      <c r="F45" s="282">
        <v>0</v>
      </c>
      <c r="G45" s="139"/>
      <c r="H45" s="65" t="str">
        <f t="shared" si="4"/>
        <v/>
      </c>
      <c r="I45" s="135">
        <f t="shared" si="1"/>
        <v>0</v>
      </c>
      <c r="J45" s="65"/>
      <c r="K45" s="133"/>
    </row>
    <row r="46" spans="1:11" ht="14.5" x14ac:dyDescent="0.35">
      <c r="B46" s="132" t="s">
        <v>78</v>
      </c>
      <c r="C46" s="130" t="s">
        <v>42</v>
      </c>
      <c r="E46" s="90">
        <v>0</v>
      </c>
      <c r="F46" s="282">
        <v>0</v>
      </c>
      <c r="G46" s="139"/>
      <c r="H46" s="65" t="str">
        <f t="shared" si="4"/>
        <v/>
      </c>
      <c r="I46" s="135">
        <f t="shared" si="1"/>
        <v>0</v>
      </c>
      <c r="J46" s="65"/>
      <c r="K46" s="133"/>
    </row>
    <row r="47" spans="1:11" ht="14.5" x14ac:dyDescent="0.35">
      <c r="B47" s="132" t="s">
        <v>80</v>
      </c>
      <c r="C47" s="130" t="s">
        <v>200</v>
      </c>
      <c r="E47" s="90">
        <v>0</v>
      </c>
      <c r="F47" s="282">
        <v>0</v>
      </c>
      <c r="G47" s="139"/>
      <c r="H47" s="65" t="str">
        <f t="shared" si="4"/>
        <v/>
      </c>
      <c r="I47" s="135">
        <f t="shared" si="1"/>
        <v>0</v>
      </c>
      <c r="J47" s="65"/>
      <c r="K47" s="133"/>
    </row>
    <row r="48" spans="1:11" ht="14.5" x14ac:dyDescent="0.35">
      <c r="B48" s="132" t="s">
        <v>82</v>
      </c>
      <c r="C48" s="130" t="s">
        <v>201</v>
      </c>
      <c r="E48" s="90">
        <v>0</v>
      </c>
      <c r="F48" s="282">
        <v>0</v>
      </c>
      <c r="G48" s="139"/>
      <c r="H48" s="65" t="str">
        <f t="shared" si="4"/>
        <v/>
      </c>
      <c r="I48" s="135">
        <f t="shared" si="1"/>
        <v>0</v>
      </c>
      <c r="J48" s="65"/>
      <c r="K48" s="133"/>
    </row>
    <row r="49" spans="1:11" ht="14.5" x14ac:dyDescent="0.35">
      <c r="B49" s="132" t="s">
        <v>84</v>
      </c>
      <c r="C49" s="130" t="s">
        <v>202</v>
      </c>
      <c r="E49" s="90">
        <v>0</v>
      </c>
      <c r="F49" s="282">
        <v>0</v>
      </c>
      <c r="G49" s="139"/>
      <c r="H49" s="65" t="str">
        <f t="shared" si="4"/>
        <v/>
      </c>
      <c r="I49" s="135">
        <f t="shared" si="1"/>
        <v>0</v>
      </c>
      <c r="J49" s="65"/>
      <c r="K49" s="133"/>
    </row>
    <row r="50" spans="1:11" ht="14.5" x14ac:dyDescent="0.35">
      <c r="B50" s="132" t="s">
        <v>156</v>
      </c>
      <c r="C50" s="130" t="s">
        <v>203</v>
      </c>
      <c r="E50" s="90">
        <v>0</v>
      </c>
      <c r="F50" s="282">
        <v>0</v>
      </c>
      <c r="G50" s="139"/>
      <c r="H50" s="65" t="str">
        <f t="shared" si="4"/>
        <v/>
      </c>
      <c r="I50" s="135">
        <f t="shared" si="1"/>
        <v>0</v>
      </c>
      <c r="J50" s="65"/>
      <c r="K50" s="133"/>
    </row>
    <row r="51" spans="1:11" ht="15" thickBot="1" x14ac:dyDescent="0.4">
      <c r="B51" s="132" t="s">
        <v>82</v>
      </c>
      <c r="C51" s="130" t="s">
        <v>85</v>
      </c>
      <c r="E51" s="90">
        <v>0</v>
      </c>
      <c r="F51" s="286">
        <v>0</v>
      </c>
      <c r="G51" s="139"/>
      <c r="H51" s="65"/>
      <c r="I51" s="135">
        <f t="shared" si="1"/>
        <v>0</v>
      </c>
      <c r="J51" s="65"/>
      <c r="K51" s="133"/>
    </row>
    <row r="52" spans="1:11" ht="15" thickBot="1" x14ac:dyDescent="0.4">
      <c r="B52" s="129" t="s">
        <v>204</v>
      </c>
      <c r="E52" s="281">
        <f t="shared" ref="E52:F52" si="5">SUM(E41:E51)</f>
        <v>0</v>
      </c>
      <c r="F52" s="281">
        <f t="shared" si="5"/>
        <v>0</v>
      </c>
      <c r="G52" s="138"/>
      <c r="H52" s="65" t="str">
        <f t="shared" si="4"/>
        <v/>
      </c>
      <c r="I52" s="135">
        <f t="shared" si="1"/>
        <v>0</v>
      </c>
      <c r="J52" s="65"/>
      <c r="K52" s="133"/>
    </row>
    <row r="53" spans="1:11" ht="14.5" x14ac:dyDescent="0.35">
      <c r="E53" s="132"/>
      <c r="F53" s="132"/>
      <c r="G53" s="136"/>
      <c r="H53" s="65"/>
      <c r="I53" s="135"/>
      <c r="J53" s="65"/>
      <c r="K53" s="133"/>
    </row>
    <row r="54" spans="1:11" ht="14.5" x14ac:dyDescent="0.35">
      <c r="A54" s="129">
        <v>6</v>
      </c>
      <c r="B54" s="129" t="s">
        <v>205</v>
      </c>
      <c r="E54" s="132"/>
      <c r="F54" s="132"/>
      <c r="G54" s="136"/>
      <c r="H54" s="65"/>
      <c r="I54" s="135"/>
      <c r="J54" s="65"/>
      <c r="K54" s="133"/>
    </row>
    <row r="55" spans="1:11" ht="14.5" x14ac:dyDescent="0.35">
      <c r="B55" s="132" t="s">
        <v>101</v>
      </c>
      <c r="C55" s="130" t="s">
        <v>206</v>
      </c>
      <c r="E55" s="90">
        <v>0</v>
      </c>
      <c r="F55" s="282">
        <v>0</v>
      </c>
      <c r="G55" s="139"/>
      <c r="H55" s="65" t="str">
        <f t="shared" ref="H55:H64" si="6">IF(E55=0,"",(F55-E55)/E55)</f>
        <v/>
      </c>
      <c r="I55" s="135">
        <f t="shared" si="1"/>
        <v>0</v>
      </c>
      <c r="J55" s="65"/>
      <c r="K55" s="133"/>
    </row>
    <row r="56" spans="1:11" ht="14.5" x14ac:dyDescent="0.35">
      <c r="B56" s="132" t="s">
        <v>70</v>
      </c>
      <c r="C56" s="130" t="s">
        <v>207</v>
      </c>
      <c r="E56" s="90">
        <v>0</v>
      </c>
      <c r="F56" s="282">
        <v>0</v>
      </c>
      <c r="G56" s="139"/>
      <c r="H56" s="65" t="str">
        <f t="shared" si="6"/>
        <v/>
      </c>
      <c r="I56" s="135">
        <f t="shared" si="1"/>
        <v>0</v>
      </c>
      <c r="J56" s="65"/>
      <c r="K56" s="133"/>
    </row>
    <row r="57" spans="1:11" ht="14.5" x14ac:dyDescent="0.35">
      <c r="B57" s="132" t="s">
        <v>72</v>
      </c>
      <c r="C57" s="130" t="s">
        <v>123</v>
      </c>
      <c r="E57" s="90">
        <v>0</v>
      </c>
      <c r="F57" s="282">
        <v>0</v>
      </c>
      <c r="G57" s="139"/>
      <c r="H57" s="65" t="str">
        <f t="shared" si="6"/>
        <v/>
      </c>
      <c r="I57" s="135">
        <f t="shared" si="1"/>
        <v>0</v>
      </c>
      <c r="J57" s="65"/>
      <c r="K57" s="133"/>
    </row>
    <row r="58" spans="1:11" ht="14.5" x14ac:dyDescent="0.35">
      <c r="B58" s="132" t="s">
        <v>74</v>
      </c>
      <c r="C58" s="130" t="s">
        <v>208</v>
      </c>
      <c r="E58" s="90">
        <v>0</v>
      </c>
      <c r="F58" s="282">
        <v>0</v>
      </c>
      <c r="G58" s="139"/>
      <c r="H58" s="65" t="str">
        <f t="shared" si="6"/>
        <v/>
      </c>
      <c r="I58" s="135">
        <f t="shared" si="1"/>
        <v>0</v>
      </c>
      <c r="J58" s="65"/>
      <c r="K58" s="133"/>
    </row>
    <row r="59" spans="1:11" ht="14.5" x14ac:dyDescent="0.35">
      <c r="B59" s="132" t="s">
        <v>76</v>
      </c>
      <c r="C59" s="130" t="s">
        <v>209</v>
      </c>
      <c r="E59" s="90">
        <v>0</v>
      </c>
      <c r="F59" s="282">
        <v>0</v>
      </c>
      <c r="G59" s="139"/>
      <c r="H59" s="65" t="str">
        <f t="shared" si="6"/>
        <v/>
      </c>
      <c r="I59" s="135">
        <f t="shared" si="1"/>
        <v>0</v>
      </c>
      <c r="J59" s="65"/>
      <c r="K59" s="133"/>
    </row>
    <row r="60" spans="1:11" ht="14.5" x14ac:dyDescent="0.35">
      <c r="B60" s="132" t="s">
        <v>78</v>
      </c>
      <c r="C60" s="130" t="s">
        <v>210</v>
      </c>
      <c r="E60" s="90">
        <v>0</v>
      </c>
      <c r="F60" s="282">
        <v>0</v>
      </c>
      <c r="G60" s="139"/>
      <c r="H60" s="65" t="str">
        <f t="shared" si="6"/>
        <v/>
      </c>
      <c r="I60" s="135">
        <f t="shared" si="1"/>
        <v>0</v>
      </c>
      <c r="J60" s="65"/>
      <c r="K60" s="133"/>
    </row>
    <row r="61" spans="1:11" ht="14.5" x14ac:dyDescent="0.35">
      <c r="B61" s="132" t="s">
        <v>80</v>
      </c>
      <c r="C61" s="130" t="s">
        <v>211</v>
      </c>
      <c r="E61" s="90">
        <v>0</v>
      </c>
      <c r="F61" s="282">
        <v>0</v>
      </c>
      <c r="G61" s="139"/>
      <c r="H61" s="65" t="str">
        <f t="shared" si="6"/>
        <v/>
      </c>
      <c r="I61" s="135">
        <f t="shared" si="1"/>
        <v>0</v>
      </c>
      <c r="J61" s="65"/>
      <c r="K61" s="133"/>
    </row>
    <row r="62" spans="1:11" ht="14.5" x14ac:dyDescent="0.35">
      <c r="B62" s="132" t="s">
        <v>82</v>
      </c>
      <c r="C62" s="130" t="s">
        <v>212</v>
      </c>
      <c r="E62" s="90">
        <v>0</v>
      </c>
      <c r="F62" s="287">
        <v>0</v>
      </c>
      <c r="G62" s="139"/>
      <c r="H62" s="65"/>
      <c r="I62" s="135">
        <f t="shared" si="1"/>
        <v>0</v>
      </c>
      <c r="J62" s="65"/>
      <c r="K62" s="133"/>
    </row>
    <row r="63" spans="1:11" ht="15" thickBot="1" x14ac:dyDescent="0.4">
      <c r="B63" s="132" t="s">
        <v>84</v>
      </c>
      <c r="C63" s="130" t="s">
        <v>85</v>
      </c>
      <c r="E63" s="90">
        <v>0</v>
      </c>
      <c r="F63" s="288">
        <v>0</v>
      </c>
      <c r="G63" s="139"/>
      <c r="H63" s="65"/>
      <c r="I63" s="135">
        <f t="shared" si="1"/>
        <v>0</v>
      </c>
      <c r="J63" s="65"/>
      <c r="K63" s="133"/>
    </row>
    <row r="64" spans="1:11" ht="15" thickBot="1" x14ac:dyDescent="0.4">
      <c r="B64" s="129" t="s">
        <v>213</v>
      </c>
      <c r="E64" s="281">
        <f t="shared" ref="E64:F64" si="7">SUM(E55:E63)</f>
        <v>0</v>
      </c>
      <c r="F64" s="281">
        <f t="shared" si="7"/>
        <v>0</v>
      </c>
      <c r="G64" s="138"/>
      <c r="H64" s="65" t="str">
        <f t="shared" si="6"/>
        <v/>
      </c>
      <c r="I64" s="135">
        <f t="shared" si="1"/>
        <v>0</v>
      </c>
      <c r="J64" s="65"/>
      <c r="K64" s="133"/>
    </row>
    <row r="65" spans="1:11" ht="15" thickBot="1" x14ac:dyDescent="0.4">
      <c r="E65" s="132"/>
      <c r="F65" s="132"/>
      <c r="G65" s="136"/>
      <c r="H65" s="65"/>
      <c r="I65" s="135"/>
      <c r="J65" s="65"/>
      <c r="K65" s="133"/>
    </row>
    <row r="66" spans="1:11" ht="15" thickBot="1" x14ac:dyDescent="0.4">
      <c r="A66" s="129">
        <v>7</v>
      </c>
      <c r="B66" s="129" t="s">
        <v>214</v>
      </c>
      <c r="E66" s="281">
        <f>E38+E52+E64</f>
        <v>0</v>
      </c>
      <c r="F66" s="281">
        <f>F38+F52+F64</f>
        <v>0</v>
      </c>
      <c r="G66" s="138"/>
      <c r="H66" s="65" t="str">
        <f>IF(E66=0,"",(F66-E66)/E66)</f>
        <v/>
      </c>
      <c r="I66" s="135">
        <f t="shared" si="1"/>
        <v>0</v>
      </c>
      <c r="J66" s="65"/>
      <c r="K66" s="133"/>
    </row>
    <row r="67" spans="1:11" ht="14.5" x14ac:dyDescent="0.35">
      <c r="E67" s="132"/>
      <c r="F67" s="132"/>
      <c r="G67" s="136"/>
      <c r="H67" s="65"/>
      <c r="I67" s="65"/>
      <c r="J67" s="65"/>
      <c r="K67" s="133"/>
    </row>
    <row r="68" spans="1:11" ht="14.5" x14ac:dyDescent="0.35">
      <c r="A68" s="129">
        <v>8</v>
      </c>
      <c r="B68" s="130" t="s">
        <v>215</v>
      </c>
      <c r="E68" s="90">
        <v>0</v>
      </c>
      <c r="F68" s="287">
        <v>0</v>
      </c>
      <c r="G68" s="139"/>
      <c r="H68" s="104"/>
      <c r="I68" s="104"/>
      <c r="J68" s="104"/>
      <c r="K68" s="133"/>
    </row>
    <row r="69" spans="1:11" ht="14.5" x14ac:dyDescent="0.35">
      <c r="E69" s="295"/>
      <c r="F69" s="289"/>
      <c r="G69" s="139"/>
      <c r="H69" s="104"/>
      <c r="I69" s="104"/>
      <c r="J69" s="104"/>
      <c r="K69" s="133"/>
    </row>
    <row r="70" spans="1:11" ht="14.5" x14ac:dyDescent="0.35">
      <c r="A70" s="129">
        <v>10</v>
      </c>
      <c r="B70" s="130" t="s">
        <v>216</v>
      </c>
      <c r="E70" s="90">
        <f>'Balance sheet'!E19</f>
        <v>0</v>
      </c>
      <c r="F70" s="290">
        <f>'Balance sheet'!F19</f>
        <v>0</v>
      </c>
      <c r="G70" s="139"/>
      <c r="H70" s="104"/>
      <c r="I70" s="104"/>
      <c r="J70" s="104"/>
      <c r="K70" s="133"/>
    </row>
    <row r="71" spans="1:11" x14ac:dyDescent="0.3">
      <c r="E71" s="132"/>
      <c r="F71" s="132"/>
      <c r="K71" s="296"/>
    </row>
    <row r="72" spans="1:11" x14ac:dyDescent="0.3">
      <c r="C72" s="130" t="s">
        <v>217</v>
      </c>
      <c r="E72" s="291">
        <f>+E70-E68</f>
        <v>0</v>
      </c>
      <c r="F72" s="291">
        <f>+F70-F68</f>
        <v>0</v>
      </c>
      <c r="G72" s="138"/>
      <c r="K72" s="296"/>
    </row>
  </sheetData>
  <sheetProtection sheet="1" objects="1" scenarios="1"/>
  <conditionalFormatting sqref="H7:H66">
    <cfRule type="expression" dxfId="5" priority="3" stopIfTrue="1">
      <formula>#REF!&gt;0</formula>
    </cfRule>
    <cfRule type="expression" dxfId="4" priority="4" stopIfTrue="1">
      <formula>"m7&gt;0"</formula>
    </cfRule>
  </conditionalFormatting>
  <conditionalFormatting sqref="H67:J70">
    <cfRule type="expression" dxfId="3" priority="9" stopIfTrue="1">
      <formula>#REF!&gt;0</formula>
    </cfRule>
    <cfRule type="expression" dxfId="2" priority="10" stopIfTrue="1">
      <formula>"m7&gt;0"</formula>
    </cfRule>
  </conditionalFormatting>
  <conditionalFormatting sqref="J7:J66">
    <cfRule type="expression" dxfId="1" priority="7" stopIfTrue="1">
      <formula>#REF!&gt;0</formula>
    </cfRule>
    <cfRule type="expression" dxfId="0" priority="8" stopIfTrue="1">
      <formula>"m7&gt;0"</formula>
    </cfRule>
  </conditionalFormatting>
  <pageMargins left="0.7" right="0.7" top="0.75" bottom="0.75" header="0.3" footer="0.3"/>
  <pageSetup paperSize="8" scale="48" orientation="portrait" r:id="rId1"/>
  <ignoredErrors>
    <ignoredError sqref="E4:F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5"/>
  <sheetViews>
    <sheetView showGridLines="0" topLeftCell="C1" zoomScale="90" zoomScaleNormal="90" workbookViewId="0">
      <selection activeCell="E6" sqref="E6"/>
    </sheetView>
  </sheetViews>
  <sheetFormatPr defaultColWidth="9.08984375" defaultRowHeight="12.5" x14ac:dyDescent="0.25"/>
  <cols>
    <col min="1" max="1" width="9.08984375" style="1"/>
    <col min="2" max="2" width="44.453125" style="1" customWidth="1"/>
    <col min="3" max="3" width="2.54296875" style="1" customWidth="1"/>
    <col min="4" max="4" width="63.54296875" style="1" bestFit="1" customWidth="1"/>
    <col min="5" max="6" width="9.08984375" style="1"/>
    <col min="7" max="7" width="4.54296875" style="1" customWidth="1"/>
    <col min="8" max="9" width="9.453125" style="1" customWidth="1"/>
    <col min="10" max="10" width="4.54296875" style="1" customWidth="1"/>
    <col min="11" max="11" width="68.90625" style="1" customWidth="1"/>
    <col min="12" max="16384" width="9.08984375" style="1"/>
  </cols>
  <sheetData>
    <row r="1" spans="1:13" ht="14.5" x14ac:dyDescent="0.35">
      <c r="B1" s="52">
        <f>Declaration!C3</f>
        <v>0</v>
      </c>
      <c r="C1" s="35"/>
      <c r="D1" s="35"/>
      <c r="E1" s="35"/>
      <c r="F1" s="35"/>
      <c r="G1" s="35"/>
      <c r="H1" s="35"/>
      <c r="I1" s="35"/>
      <c r="J1" s="35"/>
      <c r="K1" s="35"/>
    </row>
    <row r="2" spans="1:13" ht="14.5" x14ac:dyDescent="0.35">
      <c r="B2" s="52"/>
      <c r="C2" s="35"/>
      <c r="D2" s="35"/>
      <c r="E2" s="35"/>
      <c r="F2" s="35"/>
      <c r="G2" s="35"/>
      <c r="H2" s="34"/>
      <c r="I2" s="34"/>
      <c r="J2" s="34"/>
    </row>
    <row r="3" spans="1:13" ht="64.5" customHeight="1" x14ac:dyDescent="0.35">
      <c r="C3" s="35"/>
      <c r="D3" s="35"/>
      <c r="E3" s="148" t="str">
        <f>Income!E2</f>
        <v>SPF Forecast 
2023-24</v>
      </c>
      <c r="F3" s="149" t="str">
        <f>Income!F2</f>
        <v>FFU Forecast 
2023-24</v>
      </c>
      <c r="G3" s="53"/>
      <c r="H3" s="152" t="str">
        <f>+SOCIE!F3</f>
        <v>Variance</v>
      </c>
      <c r="I3" s="153" t="str">
        <f>+SOCIE!G3</f>
        <v>Variance</v>
      </c>
      <c r="J3" s="43"/>
      <c r="K3" s="147" t="s">
        <v>127</v>
      </c>
      <c r="L3" s="53"/>
      <c r="M3" s="53"/>
    </row>
    <row r="4" spans="1:13" ht="14.5" x14ac:dyDescent="0.35">
      <c r="B4" s="55" t="s">
        <v>218</v>
      </c>
      <c r="C4" s="35"/>
      <c r="D4" s="35"/>
      <c r="E4" s="169" t="s">
        <v>34</v>
      </c>
      <c r="F4" s="170" t="s">
        <v>34</v>
      </c>
      <c r="G4" s="64"/>
      <c r="H4" s="164" t="s">
        <v>35</v>
      </c>
      <c r="I4" s="165" t="s">
        <v>36</v>
      </c>
      <c r="J4" s="144"/>
      <c r="K4" s="166"/>
      <c r="L4" s="144"/>
      <c r="M4" s="144"/>
    </row>
    <row r="5" spans="1:13" ht="14.5" x14ac:dyDescent="0.35">
      <c r="B5" s="35"/>
      <c r="C5" s="35"/>
      <c r="D5" s="35"/>
      <c r="E5" s="35"/>
      <c r="F5" s="35"/>
      <c r="G5" s="35"/>
      <c r="H5" s="35"/>
      <c r="I5" s="35"/>
      <c r="J5" s="35"/>
      <c r="K5" s="145"/>
      <c r="L5" s="145"/>
      <c r="M5" s="145"/>
    </row>
    <row r="6" spans="1:13" ht="14.5" x14ac:dyDescent="0.35">
      <c r="A6" s="2">
        <v>1</v>
      </c>
      <c r="B6" s="54" t="s">
        <v>219</v>
      </c>
      <c r="C6" s="54" t="s">
        <v>101</v>
      </c>
      <c r="D6" s="54" t="s">
        <v>220</v>
      </c>
      <c r="E6" s="90">
        <v>0</v>
      </c>
      <c r="F6" s="79">
        <v>0</v>
      </c>
      <c r="G6" s="35"/>
      <c r="H6" s="65" t="str">
        <f t="shared" ref="H6:H13" si="0">IF(E6=0,"",(F6-E6)/E6)</f>
        <v/>
      </c>
      <c r="I6" s="271">
        <f>F6-E6</f>
        <v>0</v>
      </c>
      <c r="J6" s="65"/>
      <c r="K6" s="142"/>
      <c r="L6" s="142"/>
      <c r="M6" s="142"/>
    </row>
    <row r="7" spans="1:13" ht="14.5" x14ac:dyDescent="0.35">
      <c r="A7" s="2"/>
      <c r="B7" s="54"/>
      <c r="C7" s="54" t="s">
        <v>70</v>
      </c>
      <c r="D7" s="56" t="s">
        <v>221</v>
      </c>
      <c r="E7" s="90">
        <v>0</v>
      </c>
      <c r="F7" s="79">
        <v>0</v>
      </c>
      <c r="G7" s="35"/>
      <c r="H7" s="65" t="str">
        <f t="shared" si="0"/>
        <v/>
      </c>
      <c r="I7" s="271">
        <f t="shared" ref="I7:I62" si="1">F7-E7</f>
        <v>0</v>
      </c>
      <c r="J7" s="65"/>
      <c r="K7" s="145"/>
      <c r="L7" s="145"/>
      <c r="M7" s="145"/>
    </row>
    <row r="8" spans="1:13" ht="14.5" x14ac:dyDescent="0.35">
      <c r="A8" s="2"/>
      <c r="B8" s="54"/>
      <c r="C8" s="54" t="s">
        <v>72</v>
      </c>
      <c r="D8" s="54" t="s">
        <v>222</v>
      </c>
      <c r="E8" s="90">
        <v>0</v>
      </c>
      <c r="F8" s="79">
        <v>0</v>
      </c>
      <c r="G8" s="35"/>
      <c r="H8" s="65" t="str">
        <f t="shared" si="0"/>
        <v/>
      </c>
      <c r="I8" s="271">
        <f t="shared" si="1"/>
        <v>0</v>
      </c>
      <c r="J8" s="65"/>
      <c r="K8" s="145"/>
      <c r="L8" s="145"/>
      <c r="M8" s="145"/>
    </row>
    <row r="9" spans="1:13" ht="27.75" customHeight="1" x14ac:dyDescent="0.35">
      <c r="A9" s="2"/>
      <c r="B9" s="54"/>
      <c r="C9" s="54" t="s">
        <v>74</v>
      </c>
      <c r="D9" s="54" t="s">
        <v>223</v>
      </c>
      <c r="E9" s="90">
        <v>0</v>
      </c>
      <c r="F9" s="79">
        <v>0</v>
      </c>
      <c r="G9" s="35"/>
      <c r="H9" s="65" t="str">
        <f t="shared" si="0"/>
        <v/>
      </c>
      <c r="I9" s="271">
        <f t="shared" si="1"/>
        <v>0</v>
      </c>
      <c r="J9" s="65"/>
      <c r="K9" s="142"/>
      <c r="L9" s="142"/>
      <c r="M9" s="142"/>
    </row>
    <row r="10" spans="1:13" ht="14.5" x14ac:dyDescent="0.35">
      <c r="A10" s="2"/>
      <c r="B10" s="55"/>
      <c r="C10" s="54" t="s">
        <v>76</v>
      </c>
      <c r="D10" s="54" t="s">
        <v>224</v>
      </c>
      <c r="E10" s="90">
        <v>0</v>
      </c>
      <c r="F10" s="79">
        <v>0</v>
      </c>
      <c r="G10" s="34"/>
      <c r="H10" s="35" t="str">
        <f t="shared" si="0"/>
        <v/>
      </c>
      <c r="I10" s="271">
        <f t="shared" si="1"/>
        <v>0</v>
      </c>
      <c r="J10" s="35"/>
      <c r="K10" s="145"/>
      <c r="L10" s="145"/>
      <c r="M10" s="145"/>
    </row>
    <row r="11" spans="1:13" ht="24.75" customHeight="1" x14ac:dyDescent="0.35">
      <c r="A11" s="2"/>
      <c r="B11" s="55"/>
      <c r="C11" s="54" t="s">
        <v>78</v>
      </c>
      <c r="D11" s="54" t="s">
        <v>225</v>
      </c>
      <c r="E11" s="90">
        <v>0</v>
      </c>
      <c r="F11" s="79">
        <v>0</v>
      </c>
      <c r="G11" s="35"/>
      <c r="H11" s="122" t="str">
        <f t="shared" si="0"/>
        <v/>
      </c>
      <c r="I11" s="271">
        <f t="shared" si="1"/>
        <v>0</v>
      </c>
      <c r="J11" s="122"/>
      <c r="K11" s="142"/>
      <c r="L11" s="142"/>
      <c r="M11" s="142"/>
    </row>
    <row r="12" spans="1:13" ht="14.5" x14ac:dyDescent="0.35">
      <c r="A12" s="2"/>
      <c r="B12" s="55"/>
      <c r="C12" s="54" t="s">
        <v>80</v>
      </c>
      <c r="D12" s="54" t="s">
        <v>226</v>
      </c>
      <c r="E12" s="90">
        <v>0</v>
      </c>
      <c r="F12" s="79">
        <v>0</v>
      </c>
      <c r="G12" s="35"/>
      <c r="H12" s="65" t="str">
        <f t="shared" si="0"/>
        <v/>
      </c>
      <c r="I12" s="271">
        <f t="shared" si="1"/>
        <v>0</v>
      </c>
      <c r="J12" s="65"/>
      <c r="K12" s="145"/>
      <c r="L12" s="145"/>
      <c r="M12" s="145"/>
    </row>
    <row r="13" spans="1:13" ht="14.5" x14ac:dyDescent="0.35">
      <c r="A13" s="2"/>
      <c r="B13" s="54"/>
      <c r="C13" s="54" t="s">
        <v>82</v>
      </c>
      <c r="D13" s="54" t="s">
        <v>227</v>
      </c>
      <c r="E13" s="90">
        <v>0</v>
      </c>
      <c r="F13" s="79">
        <v>0</v>
      </c>
      <c r="G13" s="35"/>
      <c r="H13" s="35" t="str">
        <f t="shared" si="0"/>
        <v/>
      </c>
      <c r="I13" s="271">
        <f t="shared" si="1"/>
        <v>0</v>
      </c>
      <c r="J13" s="35"/>
      <c r="K13" s="145"/>
      <c r="L13" s="145"/>
      <c r="M13" s="145"/>
    </row>
    <row r="14" spans="1:13" ht="14.5" x14ac:dyDescent="0.35">
      <c r="A14" s="2"/>
      <c r="B14" s="55" t="s">
        <v>228</v>
      </c>
      <c r="C14" s="54"/>
      <c r="D14" s="54"/>
      <c r="E14" s="83">
        <f>SUM(E6:E13)</f>
        <v>0</v>
      </c>
      <c r="F14" s="83">
        <f>SUM(F6:F13)</f>
        <v>0</v>
      </c>
      <c r="G14" s="35"/>
      <c r="H14" s="35"/>
      <c r="I14" s="271">
        <f t="shared" si="1"/>
        <v>0</v>
      </c>
      <c r="J14" s="35"/>
      <c r="K14" s="145"/>
      <c r="L14" s="145"/>
      <c r="M14" s="145"/>
    </row>
    <row r="15" spans="1:13" ht="14.5" x14ac:dyDescent="0.35">
      <c r="A15" s="2"/>
      <c r="B15" s="54"/>
      <c r="C15" s="54"/>
      <c r="D15" s="54"/>
      <c r="E15" s="82"/>
      <c r="F15" s="82"/>
      <c r="G15" s="35"/>
      <c r="H15" s="35"/>
      <c r="I15" s="271"/>
      <c r="J15" s="35"/>
      <c r="K15" s="145"/>
      <c r="L15" s="145"/>
      <c r="M15" s="145"/>
    </row>
    <row r="16" spans="1:13" ht="14.5" x14ac:dyDescent="0.35">
      <c r="A16" s="2">
        <v>2</v>
      </c>
      <c r="B16" s="56" t="s">
        <v>229</v>
      </c>
      <c r="C16" s="56" t="s">
        <v>101</v>
      </c>
      <c r="D16" s="56" t="s">
        <v>230</v>
      </c>
      <c r="E16" s="90">
        <v>0</v>
      </c>
      <c r="F16" s="79">
        <v>0</v>
      </c>
      <c r="G16" s="35"/>
      <c r="H16" s="65" t="str">
        <f t="shared" ref="H16:H19" si="2">IF(E16=0,"",(F16-E16)/E16)</f>
        <v/>
      </c>
      <c r="I16" s="271">
        <f t="shared" si="1"/>
        <v>0</v>
      </c>
      <c r="J16" s="65"/>
      <c r="K16" s="145"/>
      <c r="L16" s="145"/>
      <c r="M16" s="145"/>
    </row>
    <row r="17" spans="1:13" ht="14.5" x14ac:dyDescent="0.35">
      <c r="A17" s="2"/>
      <c r="B17" s="56"/>
      <c r="C17" s="54" t="s">
        <v>70</v>
      </c>
      <c r="D17" s="56" t="s">
        <v>231</v>
      </c>
      <c r="E17" s="90">
        <v>0</v>
      </c>
      <c r="F17" s="79">
        <v>0</v>
      </c>
      <c r="G17" s="35"/>
      <c r="H17" s="65" t="str">
        <f t="shared" si="2"/>
        <v/>
      </c>
      <c r="I17" s="271">
        <f t="shared" si="1"/>
        <v>0</v>
      </c>
      <c r="J17" s="65"/>
      <c r="K17" s="142"/>
      <c r="L17" s="142"/>
      <c r="M17" s="142"/>
    </row>
    <row r="18" spans="1:13" ht="14.5" x14ac:dyDescent="0.35">
      <c r="A18" s="3"/>
      <c r="B18" s="54"/>
      <c r="C18" s="54" t="s">
        <v>72</v>
      </c>
      <c r="D18" s="54" t="s">
        <v>225</v>
      </c>
      <c r="E18" s="90">
        <v>0</v>
      </c>
      <c r="F18" s="79">
        <v>0</v>
      </c>
      <c r="G18" s="35"/>
      <c r="H18" s="65" t="str">
        <f t="shared" si="2"/>
        <v/>
      </c>
      <c r="I18" s="271">
        <f t="shared" si="1"/>
        <v>0</v>
      </c>
      <c r="J18" s="65"/>
      <c r="K18" s="145"/>
      <c r="L18" s="145"/>
      <c r="M18" s="145"/>
    </row>
    <row r="19" spans="1:13" ht="15" customHeight="1" x14ac:dyDescent="0.35">
      <c r="A19" s="2"/>
      <c r="B19" s="54"/>
      <c r="C19" s="54" t="s">
        <v>74</v>
      </c>
      <c r="D19" s="54" t="s">
        <v>232</v>
      </c>
      <c r="E19" s="90">
        <v>0</v>
      </c>
      <c r="F19" s="79">
        <v>0</v>
      </c>
      <c r="G19" s="35"/>
      <c r="H19" s="65" t="str">
        <f t="shared" si="2"/>
        <v/>
      </c>
      <c r="I19" s="271">
        <f t="shared" si="1"/>
        <v>0</v>
      </c>
      <c r="J19" s="65"/>
      <c r="K19" s="142"/>
      <c r="L19" s="142"/>
      <c r="M19" s="142"/>
    </row>
    <row r="20" spans="1:13" ht="14.5" x14ac:dyDescent="0.35">
      <c r="A20" s="2"/>
      <c r="B20" s="54"/>
      <c r="C20" s="54" t="s">
        <v>76</v>
      </c>
      <c r="D20" s="54" t="s">
        <v>233</v>
      </c>
      <c r="E20" s="90">
        <v>0</v>
      </c>
      <c r="F20" s="79">
        <v>0</v>
      </c>
      <c r="G20" s="35"/>
      <c r="H20" s="65"/>
      <c r="I20" s="271">
        <f t="shared" si="1"/>
        <v>0</v>
      </c>
      <c r="J20" s="65"/>
      <c r="K20" s="145"/>
      <c r="L20" s="145"/>
      <c r="M20" s="145"/>
    </row>
    <row r="21" spans="1:13" ht="14.5" x14ac:dyDescent="0.35">
      <c r="A21" s="3"/>
      <c r="B21" s="55" t="s">
        <v>234</v>
      </c>
      <c r="C21" s="54"/>
      <c r="D21" s="54"/>
      <c r="E21" s="83">
        <f>SUM(E16:E20)</f>
        <v>0</v>
      </c>
      <c r="F21" s="83">
        <f>SUM(F16:F20)</f>
        <v>0</v>
      </c>
      <c r="G21" s="34"/>
      <c r="H21" s="34"/>
      <c r="I21" s="271">
        <f t="shared" si="1"/>
        <v>0</v>
      </c>
      <c r="J21" s="34"/>
      <c r="K21" s="145"/>
      <c r="L21" s="145"/>
      <c r="M21" s="145"/>
    </row>
    <row r="22" spans="1:13" ht="14.5" x14ac:dyDescent="0.35">
      <c r="A22" s="2"/>
      <c r="B22" s="54"/>
      <c r="C22" s="54"/>
      <c r="D22" s="54"/>
      <c r="E22" s="82"/>
      <c r="F22" s="82"/>
      <c r="G22" s="35"/>
      <c r="H22" s="35"/>
      <c r="I22" s="271"/>
      <c r="J22" s="35"/>
      <c r="K22" s="145"/>
      <c r="L22" s="145"/>
      <c r="M22" s="145"/>
    </row>
    <row r="23" spans="1:13" ht="14.5" x14ac:dyDescent="0.35">
      <c r="A23" s="2">
        <v>3</v>
      </c>
      <c r="B23" s="312" t="s">
        <v>235</v>
      </c>
      <c r="C23" s="54" t="s">
        <v>101</v>
      </c>
      <c r="D23" s="54" t="s">
        <v>236</v>
      </c>
      <c r="E23" s="90">
        <v>0</v>
      </c>
      <c r="F23" s="79">
        <v>0</v>
      </c>
      <c r="G23" s="35"/>
      <c r="H23" s="65" t="str">
        <f t="shared" ref="H23:H31" si="3">IF(E23=0,"",(F23-E23)/E23)</f>
        <v/>
      </c>
      <c r="I23" s="271">
        <f t="shared" si="1"/>
        <v>0</v>
      </c>
      <c r="J23" s="65"/>
      <c r="K23" s="145"/>
      <c r="L23" s="145"/>
      <c r="M23" s="145"/>
    </row>
    <row r="24" spans="1:13" ht="14.5" x14ac:dyDescent="0.35">
      <c r="A24" s="2"/>
      <c r="B24" s="312"/>
      <c r="C24" s="54" t="s">
        <v>70</v>
      </c>
      <c r="D24" s="54" t="s">
        <v>237</v>
      </c>
      <c r="E24" s="90">
        <v>0</v>
      </c>
      <c r="F24" s="79">
        <v>0</v>
      </c>
      <c r="G24" s="35"/>
      <c r="H24" s="65" t="str">
        <f t="shared" si="3"/>
        <v/>
      </c>
      <c r="I24" s="271">
        <f t="shared" si="1"/>
        <v>0</v>
      </c>
      <c r="J24" s="65"/>
      <c r="K24" s="124"/>
      <c r="L24" s="124"/>
      <c r="M24" s="124"/>
    </row>
    <row r="25" spans="1:13" ht="14.5" x14ac:dyDescent="0.35">
      <c r="A25" s="2"/>
      <c r="B25" s="313"/>
      <c r="C25" s="56" t="s">
        <v>72</v>
      </c>
      <c r="D25" s="54" t="s">
        <v>238</v>
      </c>
      <c r="E25" s="90">
        <v>0</v>
      </c>
      <c r="F25" s="79">
        <v>0</v>
      </c>
      <c r="G25" s="35"/>
      <c r="H25" s="65" t="str">
        <f t="shared" si="3"/>
        <v/>
      </c>
      <c r="I25" s="271">
        <f t="shared" si="1"/>
        <v>0</v>
      </c>
      <c r="J25" s="65"/>
      <c r="K25" s="145"/>
      <c r="L25" s="145"/>
      <c r="M25" s="145"/>
    </row>
    <row r="26" spans="1:13" ht="14.5" x14ac:dyDescent="0.35">
      <c r="A26" s="2"/>
      <c r="B26" s="98"/>
      <c r="C26" s="54" t="s">
        <v>74</v>
      </c>
      <c r="D26" s="54" t="s">
        <v>239</v>
      </c>
      <c r="E26" s="90">
        <v>0</v>
      </c>
      <c r="F26" s="79">
        <v>0</v>
      </c>
      <c r="G26" s="35"/>
      <c r="H26" s="65" t="str">
        <f t="shared" si="3"/>
        <v/>
      </c>
      <c r="I26" s="271">
        <f t="shared" si="1"/>
        <v>0</v>
      </c>
      <c r="J26" s="65"/>
      <c r="K26" s="145"/>
      <c r="L26" s="145"/>
      <c r="M26" s="145"/>
    </row>
    <row r="27" spans="1:13" ht="29" x14ac:dyDescent="0.35">
      <c r="A27" s="2"/>
      <c r="B27" s="98"/>
      <c r="C27" s="54" t="s">
        <v>76</v>
      </c>
      <c r="D27" s="56" t="s">
        <v>240</v>
      </c>
      <c r="E27" s="90">
        <v>0</v>
      </c>
      <c r="F27" s="79">
        <v>0</v>
      </c>
      <c r="G27" s="35"/>
      <c r="H27" s="65" t="str">
        <f t="shared" si="3"/>
        <v/>
      </c>
      <c r="I27" s="271">
        <f t="shared" si="1"/>
        <v>0</v>
      </c>
      <c r="J27" s="65"/>
      <c r="K27" s="145"/>
      <c r="L27" s="145"/>
      <c r="M27" s="145"/>
    </row>
    <row r="28" spans="1:13" ht="14.5" x14ac:dyDescent="0.35">
      <c r="A28" s="2"/>
      <c r="B28" s="54"/>
      <c r="C28" s="54" t="s">
        <v>78</v>
      </c>
      <c r="D28" s="54" t="s">
        <v>241</v>
      </c>
      <c r="E28" s="90">
        <v>0</v>
      </c>
      <c r="F28" s="79">
        <v>0</v>
      </c>
      <c r="G28" s="35"/>
      <c r="H28" s="65" t="str">
        <f t="shared" si="3"/>
        <v/>
      </c>
      <c r="I28" s="271">
        <f t="shared" si="1"/>
        <v>0</v>
      </c>
      <c r="J28" s="65"/>
      <c r="K28" s="145"/>
      <c r="L28" s="145"/>
      <c r="M28" s="145"/>
    </row>
    <row r="29" spans="1:13" ht="14.5" x14ac:dyDescent="0.35">
      <c r="A29" s="2"/>
      <c r="B29" s="54"/>
      <c r="C29" s="54" t="s">
        <v>80</v>
      </c>
      <c r="D29" s="56" t="s">
        <v>242</v>
      </c>
      <c r="E29" s="90">
        <v>0</v>
      </c>
      <c r="F29" s="79">
        <v>0</v>
      </c>
      <c r="G29" s="35"/>
      <c r="H29" s="65" t="str">
        <f t="shared" si="3"/>
        <v/>
      </c>
      <c r="I29" s="271">
        <f t="shared" si="1"/>
        <v>0</v>
      </c>
      <c r="J29" s="65"/>
      <c r="K29" s="141"/>
      <c r="L29" s="141"/>
      <c r="M29" s="141"/>
    </row>
    <row r="30" spans="1:13" ht="14.5" x14ac:dyDescent="0.35">
      <c r="A30" s="2"/>
      <c r="B30" s="54"/>
      <c r="C30" s="54" t="s">
        <v>82</v>
      </c>
      <c r="D30" s="54" t="s">
        <v>243</v>
      </c>
      <c r="E30" s="90">
        <v>0</v>
      </c>
      <c r="F30" s="79">
        <v>0</v>
      </c>
      <c r="G30" s="35"/>
      <c r="H30" s="65" t="str">
        <f t="shared" si="3"/>
        <v/>
      </c>
      <c r="I30" s="271">
        <f t="shared" si="1"/>
        <v>0</v>
      </c>
      <c r="J30" s="65"/>
      <c r="K30" s="141"/>
      <c r="L30" s="141"/>
      <c r="M30" s="141"/>
    </row>
    <row r="31" spans="1:13" ht="14.5" x14ac:dyDescent="0.35">
      <c r="A31" s="2"/>
      <c r="B31" s="54"/>
      <c r="C31" s="54" t="s">
        <v>84</v>
      </c>
      <c r="D31" s="54" t="s">
        <v>244</v>
      </c>
      <c r="E31" s="90">
        <v>0</v>
      </c>
      <c r="F31" s="79">
        <v>0</v>
      </c>
      <c r="G31" s="35"/>
      <c r="H31" s="65" t="str">
        <f t="shared" si="3"/>
        <v/>
      </c>
      <c r="I31" s="271">
        <f t="shared" si="1"/>
        <v>0</v>
      </c>
      <c r="J31" s="65"/>
      <c r="K31" s="142"/>
      <c r="L31" s="142"/>
      <c r="M31" s="142"/>
    </row>
    <row r="32" spans="1:13" ht="14.5" x14ac:dyDescent="0.35">
      <c r="A32" s="2"/>
      <c r="B32" s="54"/>
      <c r="C32" s="108" t="s">
        <v>156</v>
      </c>
      <c r="D32" s="54" t="s">
        <v>245</v>
      </c>
      <c r="E32" s="90">
        <v>0</v>
      </c>
      <c r="F32" s="79">
        <v>0</v>
      </c>
      <c r="G32" s="35"/>
      <c r="H32" s="65"/>
      <c r="I32" s="271">
        <f t="shared" si="1"/>
        <v>0</v>
      </c>
      <c r="J32" s="65"/>
      <c r="K32" s="142"/>
      <c r="L32" s="142"/>
      <c r="M32" s="142"/>
    </row>
    <row r="33" spans="1:13" ht="14.5" x14ac:dyDescent="0.35">
      <c r="A33" s="2"/>
      <c r="B33" s="54"/>
      <c r="C33" s="108" t="s">
        <v>176</v>
      </c>
      <c r="D33" s="54" t="s">
        <v>246</v>
      </c>
      <c r="E33" s="90">
        <v>0</v>
      </c>
      <c r="F33" s="79">
        <v>0</v>
      </c>
      <c r="G33" s="35"/>
      <c r="H33" s="65" t="str">
        <f>IF(E33=0,"",(F33-E33)/E33)</f>
        <v/>
      </c>
      <c r="I33" s="271">
        <f t="shared" si="1"/>
        <v>0</v>
      </c>
      <c r="J33" s="65"/>
      <c r="K33" s="141"/>
      <c r="L33" s="141"/>
      <c r="M33" s="141"/>
    </row>
    <row r="34" spans="1:13" ht="14.5" x14ac:dyDescent="0.35">
      <c r="A34" s="2"/>
      <c r="B34" s="55" t="s">
        <v>247</v>
      </c>
      <c r="C34" s="55"/>
      <c r="D34" s="55"/>
      <c r="E34" s="83">
        <f>SUM(E23:E33)</f>
        <v>0</v>
      </c>
      <c r="F34" s="83">
        <f>SUM(F23:F33)</f>
        <v>0</v>
      </c>
      <c r="G34" s="34"/>
      <c r="H34" s="65" t="str">
        <f>IF(E34=0,"",(F34-E34)/E34)</f>
        <v/>
      </c>
      <c r="I34" s="271">
        <f t="shared" si="1"/>
        <v>0</v>
      </c>
      <c r="J34" s="34"/>
      <c r="K34" s="145"/>
      <c r="L34" s="145"/>
      <c r="M34" s="145"/>
    </row>
    <row r="35" spans="1:13" ht="14.5" x14ac:dyDescent="0.35">
      <c r="A35" s="2"/>
      <c r="B35" s="55"/>
      <c r="C35" s="55"/>
      <c r="D35" s="55"/>
      <c r="E35" s="83"/>
      <c r="F35" s="83"/>
      <c r="G35" s="34"/>
      <c r="H35" s="65"/>
      <c r="I35" s="271"/>
      <c r="J35" s="34"/>
      <c r="K35" s="145"/>
      <c r="L35" s="145"/>
      <c r="M35" s="145"/>
    </row>
    <row r="36" spans="1:13" ht="14.5" x14ac:dyDescent="0.35">
      <c r="A36" s="2"/>
      <c r="B36" s="55" t="s">
        <v>248</v>
      </c>
      <c r="C36" s="55"/>
      <c r="D36" s="55"/>
      <c r="E36" s="90">
        <v>0</v>
      </c>
      <c r="F36" s="79">
        <v>0</v>
      </c>
      <c r="G36" s="34"/>
      <c r="H36" s="65" t="str">
        <f>IF(E36=0,"",(F36-E36)/E36)</f>
        <v/>
      </c>
      <c r="I36" s="271">
        <f t="shared" si="1"/>
        <v>0</v>
      </c>
      <c r="J36" s="34"/>
      <c r="K36" s="145"/>
      <c r="L36" s="145"/>
      <c r="M36" s="145"/>
    </row>
    <row r="37" spans="1:13" ht="14.5" x14ac:dyDescent="0.35">
      <c r="A37" s="2"/>
      <c r="B37" s="54"/>
      <c r="C37" s="54"/>
      <c r="D37" s="54"/>
      <c r="E37" s="82"/>
      <c r="F37" s="82"/>
      <c r="G37" s="35"/>
      <c r="H37" s="65"/>
      <c r="I37" s="271"/>
      <c r="J37" s="35"/>
      <c r="K37" s="145"/>
      <c r="L37" s="145"/>
      <c r="M37" s="145"/>
    </row>
    <row r="38" spans="1:13" ht="15" thickBot="1" x14ac:dyDescent="0.4">
      <c r="A38" s="2"/>
      <c r="B38" s="55" t="s">
        <v>249</v>
      </c>
      <c r="C38" s="54"/>
      <c r="D38" s="54"/>
      <c r="E38" s="83">
        <f>E21-E34+E36</f>
        <v>0</v>
      </c>
      <c r="F38" s="83">
        <f>F21-F34+F36</f>
        <v>0</v>
      </c>
      <c r="G38" s="35"/>
      <c r="H38" s="65" t="str">
        <f>IF(E38=0,"",(F38-E38)/E38)</f>
        <v/>
      </c>
      <c r="I38" s="271">
        <f t="shared" si="1"/>
        <v>0</v>
      </c>
      <c r="J38" s="35"/>
      <c r="K38" s="145"/>
      <c r="L38" s="145"/>
      <c r="M38" s="145"/>
    </row>
    <row r="39" spans="1:13" ht="15" thickBot="1" x14ac:dyDescent="0.4">
      <c r="A39" s="3"/>
      <c r="B39" s="55" t="s">
        <v>250</v>
      </c>
      <c r="C39" s="54"/>
      <c r="D39" s="54"/>
      <c r="E39" s="80">
        <f>E14+E21-E34+E36</f>
        <v>0</v>
      </c>
      <c r="F39" s="80">
        <f>F14+F21-F34+F36</f>
        <v>0</v>
      </c>
      <c r="G39" s="34"/>
      <c r="H39" s="65" t="str">
        <f>IF(E39=0,"",(F39-E39)/E39)</f>
        <v/>
      </c>
      <c r="I39" s="271">
        <f t="shared" si="1"/>
        <v>0</v>
      </c>
      <c r="J39" s="34"/>
      <c r="K39" s="145"/>
      <c r="L39" s="145"/>
      <c r="M39" s="145"/>
    </row>
    <row r="40" spans="1:13" ht="14.5" x14ac:dyDescent="0.25">
      <c r="E40" s="93"/>
      <c r="I40" s="271"/>
    </row>
    <row r="41" spans="1:13" ht="14.5" x14ac:dyDescent="0.35">
      <c r="A41" s="2">
        <v>4</v>
      </c>
      <c r="B41" s="312" t="s">
        <v>251</v>
      </c>
      <c r="C41" s="54" t="s">
        <v>101</v>
      </c>
      <c r="D41" s="54" t="s">
        <v>237</v>
      </c>
      <c r="E41" s="90">
        <v>0</v>
      </c>
      <c r="F41" s="79">
        <v>0</v>
      </c>
      <c r="G41" s="35"/>
      <c r="H41" s="65" t="str">
        <f t="shared" ref="H41:H46" si="4">IF(E41=0,"",(F41-E41)/E41)</f>
        <v/>
      </c>
      <c r="I41" s="271">
        <f t="shared" si="1"/>
        <v>0</v>
      </c>
      <c r="J41" s="65"/>
      <c r="K41" s="142"/>
      <c r="L41" s="142"/>
      <c r="M41" s="142"/>
    </row>
    <row r="42" spans="1:13" ht="14.5" x14ac:dyDescent="0.35">
      <c r="A42" s="3"/>
      <c r="B42" s="313"/>
      <c r="C42" s="54" t="s">
        <v>70</v>
      </c>
      <c r="D42" s="54" t="s">
        <v>252</v>
      </c>
      <c r="E42" s="90">
        <v>0</v>
      </c>
      <c r="F42" s="79">
        <v>0</v>
      </c>
      <c r="G42" s="35"/>
      <c r="H42" s="65" t="str">
        <f t="shared" si="4"/>
        <v/>
      </c>
      <c r="I42" s="271">
        <f t="shared" si="1"/>
        <v>0</v>
      </c>
      <c r="J42" s="65"/>
      <c r="K42" s="145"/>
      <c r="L42" s="145"/>
      <c r="M42" s="145"/>
    </row>
    <row r="43" spans="1:13" ht="14.5" x14ac:dyDescent="0.35">
      <c r="A43" s="3"/>
      <c r="B43" s="313"/>
      <c r="C43" s="54" t="s">
        <v>72</v>
      </c>
      <c r="D43" s="54" t="s">
        <v>239</v>
      </c>
      <c r="E43" s="90">
        <v>0</v>
      </c>
      <c r="F43" s="79">
        <v>0</v>
      </c>
      <c r="G43" s="35"/>
      <c r="H43" s="65" t="str">
        <f t="shared" si="4"/>
        <v/>
      </c>
      <c r="I43" s="271">
        <f t="shared" si="1"/>
        <v>0</v>
      </c>
      <c r="J43" s="65"/>
      <c r="K43" s="145"/>
      <c r="L43" s="145"/>
      <c r="M43" s="145"/>
    </row>
    <row r="44" spans="1:13" ht="29" x14ac:dyDescent="0.35">
      <c r="A44" s="3"/>
      <c r="B44" s="313"/>
      <c r="C44" s="54" t="s">
        <v>74</v>
      </c>
      <c r="D44" s="56" t="s">
        <v>240</v>
      </c>
      <c r="E44" s="90">
        <v>0</v>
      </c>
      <c r="F44" s="79">
        <v>0</v>
      </c>
      <c r="G44" s="35"/>
      <c r="H44" s="65" t="str">
        <f t="shared" si="4"/>
        <v/>
      </c>
      <c r="I44" s="271">
        <f t="shared" si="1"/>
        <v>0</v>
      </c>
      <c r="J44" s="65"/>
      <c r="K44" s="145"/>
      <c r="L44" s="145"/>
      <c r="M44" s="145"/>
    </row>
    <row r="45" spans="1:13" ht="14.5" x14ac:dyDescent="0.35">
      <c r="A45" s="3"/>
      <c r="B45" s="313"/>
      <c r="C45" s="54" t="s">
        <v>76</v>
      </c>
      <c r="D45" s="54" t="s">
        <v>245</v>
      </c>
      <c r="E45" s="90">
        <v>0</v>
      </c>
      <c r="F45" s="79">
        <v>0</v>
      </c>
      <c r="G45" s="35"/>
      <c r="H45" s="65" t="str">
        <f t="shared" si="4"/>
        <v/>
      </c>
      <c r="I45" s="271">
        <f t="shared" si="1"/>
        <v>0</v>
      </c>
      <c r="J45" s="65"/>
      <c r="K45" s="145"/>
      <c r="L45" s="145"/>
      <c r="M45" s="145"/>
    </row>
    <row r="46" spans="1:13" ht="14.5" x14ac:dyDescent="0.35">
      <c r="A46" s="3"/>
      <c r="B46" s="313"/>
      <c r="C46" s="108" t="s">
        <v>78</v>
      </c>
      <c r="D46" s="54" t="s">
        <v>85</v>
      </c>
      <c r="E46" s="90">
        <v>0</v>
      </c>
      <c r="F46" s="79">
        <v>0</v>
      </c>
      <c r="G46" s="35"/>
      <c r="H46" s="65" t="str">
        <f t="shared" si="4"/>
        <v/>
      </c>
      <c r="I46" s="271">
        <f t="shared" si="1"/>
        <v>0</v>
      </c>
      <c r="J46" s="65"/>
      <c r="K46" s="145"/>
      <c r="L46" s="145"/>
      <c r="M46" s="145"/>
    </row>
    <row r="47" spans="1:13" ht="14.5" x14ac:dyDescent="0.35">
      <c r="A47" s="2"/>
      <c r="B47" s="55" t="s">
        <v>253</v>
      </c>
      <c r="C47" s="54"/>
      <c r="D47" s="54"/>
      <c r="E47" s="83">
        <f>SUM(E41:E46)</f>
        <v>0</v>
      </c>
      <c r="F47" s="83">
        <f>SUM(F41:F46)</f>
        <v>0</v>
      </c>
      <c r="G47" s="34"/>
      <c r="H47" s="34"/>
      <c r="I47" s="271">
        <f t="shared" si="1"/>
        <v>0</v>
      </c>
      <c r="J47" s="34"/>
      <c r="K47" s="145"/>
      <c r="L47" s="145"/>
      <c r="M47" s="145"/>
    </row>
    <row r="48" spans="1:13" ht="14.5" x14ac:dyDescent="0.35">
      <c r="A48" s="3"/>
      <c r="B48" s="54"/>
      <c r="C48" s="54"/>
      <c r="D48" s="54"/>
      <c r="E48" s="82"/>
      <c r="F48" s="82"/>
      <c r="G48" s="35"/>
      <c r="H48" s="35"/>
      <c r="I48" s="271"/>
      <c r="J48" s="35"/>
      <c r="K48" s="145"/>
      <c r="L48" s="145"/>
      <c r="M48" s="145"/>
    </row>
    <row r="49" spans="1:13" ht="14.5" x14ac:dyDescent="0.35">
      <c r="A49" s="2">
        <v>5</v>
      </c>
      <c r="B49" s="54" t="s">
        <v>254</v>
      </c>
      <c r="C49" s="54" t="s">
        <v>101</v>
      </c>
      <c r="D49" s="54" t="s">
        <v>255</v>
      </c>
      <c r="E49" s="90">
        <v>0</v>
      </c>
      <c r="F49" s="79">
        <v>0</v>
      </c>
      <c r="G49" s="35"/>
      <c r="H49" s="65" t="str">
        <f t="shared" ref="H49:H51" si="5">IF(E49=0,"",(F49-E49)/E49)</f>
        <v/>
      </c>
      <c r="I49" s="271">
        <f t="shared" si="1"/>
        <v>0</v>
      </c>
      <c r="J49" s="65"/>
      <c r="K49" s="145"/>
      <c r="L49" s="145"/>
      <c r="M49" s="145"/>
    </row>
    <row r="50" spans="1:13" ht="14.5" x14ac:dyDescent="0.35">
      <c r="A50" s="3"/>
      <c r="B50" s="54"/>
      <c r="C50" s="54" t="s">
        <v>70</v>
      </c>
      <c r="D50" s="54" t="s">
        <v>85</v>
      </c>
      <c r="E50" s="90">
        <v>0</v>
      </c>
      <c r="F50" s="79">
        <v>0</v>
      </c>
      <c r="G50" s="35"/>
      <c r="H50" s="65" t="str">
        <f t="shared" si="5"/>
        <v/>
      </c>
      <c r="I50" s="271">
        <f t="shared" si="1"/>
        <v>0</v>
      </c>
      <c r="J50" s="65"/>
      <c r="K50" s="145"/>
      <c r="L50" s="145"/>
      <c r="M50" s="145"/>
    </row>
    <row r="51" spans="1:13" ht="14.5" x14ac:dyDescent="0.35">
      <c r="A51" s="3"/>
      <c r="B51" s="55" t="s">
        <v>256</v>
      </c>
      <c r="C51" s="54"/>
      <c r="D51" s="54"/>
      <c r="E51" s="83">
        <f>SUM(E49:E50)</f>
        <v>0</v>
      </c>
      <c r="F51" s="83">
        <f>SUM(F49:F50)</f>
        <v>0</v>
      </c>
      <c r="G51" s="34"/>
      <c r="H51" s="65" t="str">
        <f t="shared" si="5"/>
        <v/>
      </c>
      <c r="I51" s="271">
        <f t="shared" si="1"/>
        <v>0</v>
      </c>
      <c r="J51" s="34"/>
      <c r="K51" s="145"/>
      <c r="L51" s="145"/>
      <c r="M51" s="145"/>
    </row>
    <row r="52" spans="1:13" ht="14.5" x14ac:dyDescent="0.35">
      <c r="A52" s="3"/>
      <c r="B52" s="55"/>
      <c r="C52" s="55"/>
      <c r="D52" s="55"/>
      <c r="E52" s="82"/>
      <c r="F52" s="82"/>
      <c r="G52" s="35"/>
      <c r="H52" s="65"/>
      <c r="I52" s="271"/>
      <c r="J52" s="35"/>
      <c r="K52" s="145"/>
      <c r="L52" s="145"/>
      <c r="M52" s="145"/>
    </row>
    <row r="53" spans="1:13" ht="15" thickBot="1" x14ac:dyDescent="0.4">
      <c r="A53" s="3"/>
      <c r="B53" s="55" t="s">
        <v>257</v>
      </c>
      <c r="C53" s="54"/>
      <c r="D53" s="54"/>
      <c r="E53" s="106">
        <f>E39-E47-E51</f>
        <v>0</v>
      </c>
      <c r="F53" s="106">
        <f>F39-F47-F51</f>
        <v>0</v>
      </c>
      <c r="G53" s="34"/>
      <c r="H53" s="65" t="str">
        <f>IF(E53=0,"",(F53-E53)/E53)</f>
        <v/>
      </c>
      <c r="I53" s="271">
        <f t="shared" si="1"/>
        <v>0</v>
      </c>
      <c r="J53" s="34"/>
      <c r="K53" s="145"/>
      <c r="L53" s="145"/>
      <c r="M53" s="145"/>
    </row>
    <row r="54" spans="1:13" ht="15" thickTop="1" x14ac:dyDescent="0.35">
      <c r="A54" s="3"/>
      <c r="B54" s="54"/>
      <c r="C54" s="54"/>
      <c r="D54" s="54"/>
      <c r="E54" s="81"/>
      <c r="F54" s="81"/>
      <c r="G54" s="35"/>
      <c r="H54" s="35"/>
      <c r="I54" s="271"/>
      <c r="J54" s="35"/>
      <c r="K54" s="145"/>
      <c r="L54" s="145"/>
      <c r="M54" s="145"/>
    </row>
    <row r="55" spans="1:13" ht="25.5" customHeight="1" x14ac:dyDescent="0.35">
      <c r="A55" s="2">
        <v>9</v>
      </c>
      <c r="B55" s="54" t="s">
        <v>258</v>
      </c>
      <c r="C55" s="54" t="s">
        <v>101</v>
      </c>
      <c r="D55" s="56" t="s">
        <v>259</v>
      </c>
      <c r="E55" s="90">
        <v>0</v>
      </c>
      <c r="F55" s="79">
        <v>0</v>
      </c>
      <c r="G55" s="35"/>
      <c r="H55" s="65" t="str">
        <f t="shared" ref="H55:H57" si="6">IF(E55=0,"",(F55-E55)/E55)</f>
        <v/>
      </c>
      <c r="I55" s="271">
        <f t="shared" si="1"/>
        <v>0</v>
      </c>
      <c r="J55" s="65"/>
      <c r="K55" s="145"/>
      <c r="L55" s="145"/>
      <c r="M55" s="145"/>
    </row>
    <row r="56" spans="1:13" ht="14.5" x14ac:dyDescent="0.35">
      <c r="A56" s="3"/>
      <c r="B56" s="54"/>
      <c r="C56" s="54" t="s">
        <v>70</v>
      </c>
      <c r="D56" s="56" t="s">
        <v>260</v>
      </c>
      <c r="E56" s="90">
        <v>0</v>
      </c>
      <c r="F56" s="79">
        <v>0</v>
      </c>
      <c r="G56" s="35"/>
      <c r="H56" s="65" t="str">
        <f t="shared" si="6"/>
        <v/>
      </c>
      <c r="I56" s="271">
        <f t="shared" si="1"/>
        <v>0</v>
      </c>
      <c r="J56" s="65"/>
      <c r="K56" s="145"/>
      <c r="L56" s="145"/>
      <c r="M56" s="145"/>
    </row>
    <row r="57" spans="1:13" ht="26.25" customHeight="1" x14ac:dyDescent="0.35">
      <c r="A57" s="3">
        <v>10</v>
      </c>
      <c r="B57" s="54" t="s">
        <v>261</v>
      </c>
      <c r="C57" s="54" t="s">
        <v>101</v>
      </c>
      <c r="D57" s="56" t="s">
        <v>262</v>
      </c>
      <c r="E57" s="90">
        <v>0</v>
      </c>
      <c r="F57" s="79">
        <v>0</v>
      </c>
      <c r="G57" s="105"/>
      <c r="H57" s="65" t="str">
        <f t="shared" si="6"/>
        <v/>
      </c>
      <c r="I57" s="271">
        <f t="shared" si="1"/>
        <v>0</v>
      </c>
      <c r="J57" s="104"/>
      <c r="K57" s="142"/>
      <c r="L57" s="142"/>
      <c r="M57" s="142"/>
    </row>
    <row r="58" spans="1:13" ht="14.5" x14ac:dyDescent="0.35">
      <c r="A58" s="3"/>
      <c r="B58" s="54"/>
      <c r="C58" s="54" t="s">
        <v>70</v>
      </c>
      <c r="D58" s="54" t="s">
        <v>263</v>
      </c>
      <c r="E58" s="90">
        <v>0</v>
      </c>
      <c r="F58" s="79">
        <v>0</v>
      </c>
      <c r="G58" s="35"/>
      <c r="H58" s="65" t="str">
        <f>IF(E57=0,"",(F57-E57)/E57)</f>
        <v/>
      </c>
      <c r="I58" s="271">
        <f t="shared" si="1"/>
        <v>0</v>
      </c>
      <c r="J58" s="65"/>
      <c r="K58" s="145"/>
      <c r="L58" s="145"/>
      <c r="M58" s="145"/>
    </row>
    <row r="59" spans="1:13" ht="14.5" x14ac:dyDescent="0.35">
      <c r="A59" s="3"/>
      <c r="B59" s="54"/>
      <c r="C59" s="54"/>
      <c r="D59" s="54"/>
      <c r="E59" s="297"/>
      <c r="F59" s="99"/>
      <c r="G59" s="35"/>
      <c r="H59" s="65"/>
      <c r="I59" s="271"/>
      <c r="J59" s="65"/>
      <c r="K59" s="145"/>
      <c r="L59" s="145"/>
      <c r="M59" s="145"/>
    </row>
    <row r="60" spans="1:13" ht="14.5" x14ac:dyDescent="0.35">
      <c r="A60" s="3">
        <v>11</v>
      </c>
      <c r="B60" s="54" t="s">
        <v>264</v>
      </c>
      <c r="C60" s="54"/>
      <c r="D60" s="54"/>
      <c r="E60" s="90">
        <v>0</v>
      </c>
      <c r="F60" s="79">
        <v>0</v>
      </c>
      <c r="G60" s="35"/>
      <c r="H60" s="65" t="str">
        <f>IF(E59=0,"",(F59-E59)/E59)</f>
        <v/>
      </c>
      <c r="I60" s="271">
        <f t="shared" si="1"/>
        <v>0</v>
      </c>
      <c r="J60" s="65"/>
      <c r="K60" s="145"/>
      <c r="L60" s="145"/>
      <c r="M60" s="145"/>
    </row>
    <row r="61" spans="1:13" ht="14.5" x14ac:dyDescent="0.35">
      <c r="A61" s="3"/>
      <c r="B61" s="54"/>
      <c r="C61" s="54"/>
      <c r="D61" s="54"/>
      <c r="E61" s="297"/>
      <c r="F61" s="99"/>
      <c r="G61" s="35"/>
      <c r="H61" s="65"/>
      <c r="I61" s="271"/>
      <c r="J61" s="65"/>
      <c r="K61" s="145"/>
      <c r="L61" s="145"/>
      <c r="M61" s="145"/>
    </row>
    <row r="62" spans="1:13" ht="15" thickBot="1" x14ac:dyDescent="0.4">
      <c r="A62" s="3"/>
      <c r="B62" s="55" t="s">
        <v>265</v>
      </c>
      <c r="C62" s="54"/>
      <c r="D62" s="54"/>
      <c r="E62" s="106">
        <f>SUM(E55:E60)</f>
        <v>0</v>
      </c>
      <c r="F62" s="106">
        <f>SUM(F55:F60)</f>
        <v>0</v>
      </c>
      <c r="G62" s="34"/>
      <c r="H62" s="65" t="str">
        <f>IF(E61=0,"",(F61-E61)/E61)</f>
        <v/>
      </c>
      <c r="I62" s="271">
        <f t="shared" si="1"/>
        <v>0</v>
      </c>
      <c r="J62" s="34"/>
      <c r="K62" s="145"/>
      <c r="L62" s="145"/>
      <c r="M62" s="145"/>
    </row>
    <row r="63" spans="1:13" ht="15" thickTop="1" x14ac:dyDescent="0.35">
      <c r="A63" s="3"/>
      <c r="B63" s="54"/>
      <c r="C63" s="54"/>
      <c r="D63" s="54"/>
      <c r="E63" s="82"/>
      <c r="F63" s="82"/>
      <c r="G63" s="35"/>
      <c r="H63" s="35"/>
      <c r="I63" s="35"/>
      <c r="J63" s="35"/>
      <c r="K63" s="145"/>
      <c r="L63" s="145"/>
      <c r="M63" s="145"/>
    </row>
    <row r="64" spans="1:13" ht="14.5" x14ac:dyDescent="0.35">
      <c r="B64" s="35"/>
      <c r="C64" s="35"/>
      <c r="D64" s="35"/>
      <c r="E64" s="92"/>
      <c r="F64" s="92"/>
      <c r="G64" s="35"/>
      <c r="H64" s="35"/>
      <c r="I64" s="35"/>
      <c r="J64" s="35"/>
      <c r="K64" s="35"/>
    </row>
    <row r="65" spans="5:6" x14ac:dyDescent="0.25">
      <c r="E65" s="93"/>
      <c r="F65" s="93"/>
    </row>
  </sheetData>
  <sheetProtection sheet="1" objects="1" scenarios="1"/>
  <mergeCells count="2">
    <mergeCell ref="B23:B25"/>
    <mergeCell ref="B41:B46"/>
  </mergeCells>
  <phoneticPr fontId="3" type="noConversion"/>
  <pageMargins left="0.3" right="0.36" top="0.21" bottom="0.28999999999999998" header="0.24" footer="0.24"/>
  <pageSetup paperSize="8" scale="81" orientation="landscape" r:id="rId1"/>
  <headerFooter alignWithMargins="0"/>
  <ignoredErrors>
    <ignoredError sqref="E4:F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5"/>
  <sheetViews>
    <sheetView zoomScaleNormal="100" workbookViewId="0">
      <selection activeCell="C7" sqref="C7"/>
    </sheetView>
  </sheetViews>
  <sheetFormatPr defaultColWidth="9.08984375" defaultRowHeight="12.5" x14ac:dyDescent="0.25"/>
  <cols>
    <col min="1" max="1" width="9.08984375" style="1"/>
    <col min="2" max="2" width="62.453125" style="1" customWidth="1"/>
    <col min="3" max="4" width="9.08984375" style="1" customWidth="1"/>
    <col min="5" max="5" width="9.08984375" style="1"/>
    <col min="6" max="7" width="8.54296875" style="70" customWidth="1"/>
    <col min="8" max="8" width="13.90625" style="1" customWidth="1"/>
    <col min="9" max="16384" width="9.08984375" style="1"/>
  </cols>
  <sheetData>
    <row r="1" spans="1:8" ht="13" x14ac:dyDescent="0.3">
      <c r="A1" s="22"/>
      <c r="B1" s="23">
        <f>Declaration!C3</f>
        <v>0</v>
      </c>
      <c r="C1" s="15"/>
      <c r="D1" s="15"/>
      <c r="E1" s="15"/>
      <c r="F1" s="67"/>
      <c r="G1" s="67"/>
      <c r="H1" s="15"/>
    </row>
    <row r="2" spans="1:8" ht="13" x14ac:dyDescent="0.3">
      <c r="A2" s="22"/>
      <c r="B2" s="22"/>
      <c r="C2" s="15"/>
      <c r="D2" s="15"/>
      <c r="E2" s="15"/>
      <c r="F2" s="67"/>
      <c r="G2" s="67"/>
      <c r="H2" s="15"/>
    </row>
    <row r="3" spans="1:8" ht="13" x14ac:dyDescent="0.3">
      <c r="A3" s="24"/>
      <c r="B3" s="23" t="s">
        <v>266</v>
      </c>
      <c r="C3" s="15"/>
      <c r="D3" s="15"/>
      <c r="E3" s="15"/>
      <c r="F3" s="67"/>
      <c r="G3" s="67"/>
      <c r="H3" s="15"/>
    </row>
    <row r="4" spans="1:8" ht="36" x14ac:dyDescent="0.3">
      <c r="A4" s="15"/>
      <c r="B4" s="15"/>
      <c r="C4" s="272" t="str">
        <f>Income!E2</f>
        <v>SPF Forecast 
2023-24</v>
      </c>
      <c r="D4" s="172" t="str">
        <f>Income!F2</f>
        <v>FFU Forecast 
2023-24</v>
      </c>
      <c r="E4" s="67"/>
      <c r="F4" s="171" t="str">
        <f>+SOCIE!F3</f>
        <v>Variance</v>
      </c>
      <c r="G4" s="172" t="str">
        <f>+SOCIE!G3</f>
        <v>Variance</v>
      </c>
      <c r="H4" s="15"/>
    </row>
    <row r="5" spans="1:8" ht="13" x14ac:dyDescent="0.3">
      <c r="A5" s="25">
        <v>1</v>
      </c>
      <c r="B5" s="25" t="s">
        <v>267</v>
      </c>
      <c r="C5" s="273" t="s">
        <v>34</v>
      </c>
      <c r="D5" s="173" t="s">
        <v>34</v>
      </c>
      <c r="E5" s="67"/>
      <c r="F5" s="174" t="s">
        <v>35</v>
      </c>
      <c r="G5" s="175" t="s">
        <v>36</v>
      </c>
      <c r="H5" s="15"/>
    </row>
    <row r="6" spans="1:8" ht="13" x14ac:dyDescent="0.3">
      <c r="A6" s="26"/>
      <c r="B6" s="25"/>
      <c r="C6" s="15"/>
      <c r="D6" s="15"/>
      <c r="E6" s="15"/>
      <c r="F6" s="67"/>
      <c r="G6" s="67"/>
      <c r="H6" s="15"/>
    </row>
    <row r="7" spans="1:8" ht="13" x14ac:dyDescent="0.3">
      <c r="A7" s="26"/>
      <c r="B7" s="26" t="s">
        <v>268</v>
      </c>
      <c r="C7" s="96">
        <f>'Balance sheet'!E18</f>
        <v>0</v>
      </c>
      <c r="D7" s="96">
        <f>'Balance sheet'!F18</f>
        <v>0</v>
      </c>
      <c r="E7" s="15"/>
      <c r="F7" s="69" t="str">
        <f t="shared" ref="F7:F25" si="0">IF(C7=0,"",(D7-C7)/C7)</f>
        <v/>
      </c>
      <c r="G7" s="274">
        <f>D7-C7</f>
        <v>0</v>
      </c>
      <c r="H7" s="15"/>
    </row>
    <row r="8" spans="1:8" ht="13" x14ac:dyDescent="0.3">
      <c r="A8" s="26"/>
      <c r="B8" s="27" t="s">
        <v>269</v>
      </c>
      <c r="C8" s="76"/>
      <c r="D8" s="76"/>
      <c r="E8" s="15"/>
      <c r="F8" s="69"/>
      <c r="G8" s="274"/>
      <c r="H8" s="15"/>
    </row>
    <row r="9" spans="1:8" ht="13" x14ac:dyDescent="0.3">
      <c r="A9" s="26"/>
      <c r="B9" s="26" t="s">
        <v>270</v>
      </c>
      <c r="C9" s="96">
        <v>0</v>
      </c>
      <c r="D9" s="94">
        <v>0</v>
      </c>
      <c r="E9" s="15"/>
      <c r="F9" s="69" t="str">
        <f t="shared" si="0"/>
        <v/>
      </c>
      <c r="G9" s="274">
        <f t="shared" ref="G9:G34" si="1">D9-C9</f>
        <v>0</v>
      </c>
      <c r="H9" s="15"/>
    </row>
    <row r="10" spans="1:8" ht="13" x14ac:dyDescent="0.3">
      <c r="A10" s="26"/>
      <c r="B10" s="26" t="s">
        <v>271</v>
      </c>
      <c r="C10" s="96">
        <v>0</v>
      </c>
      <c r="D10" s="94">
        <v>0</v>
      </c>
      <c r="E10" s="15"/>
      <c r="F10" s="69" t="str">
        <f t="shared" si="0"/>
        <v/>
      </c>
      <c r="G10" s="274">
        <f t="shared" si="1"/>
        <v>0</v>
      </c>
      <c r="H10" s="15"/>
    </row>
    <row r="11" spans="1:8" ht="13" x14ac:dyDescent="0.3">
      <c r="A11" s="26"/>
      <c r="B11" s="26" t="s">
        <v>272</v>
      </c>
      <c r="C11" s="96">
        <v>0</v>
      </c>
      <c r="D11" s="94">
        <v>0</v>
      </c>
      <c r="E11" s="15"/>
      <c r="F11" s="69" t="str">
        <f t="shared" si="0"/>
        <v/>
      </c>
      <c r="G11" s="274">
        <f t="shared" si="1"/>
        <v>0</v>
      </c>
      <c r="H11" s="15"/>
    </row>
    <row r="12" spans="1:8" ht="13" x14ac:dyDescent="0.3">
      <c r="A12" s="26"/>
      <c r="B12" s="26" t="s">
        <v>273</v>
      </c>
      <c r="C12" s="96">
        <v>0</v>
      </c>
      <c r="D12" s="94">
        <v>0</v>
      </c>
      <c r="E12" s="15"/>
      <c r="F12" s="69" t="str">
        <f t="shared" si="0"/>
        <v/>
      </c>
      <c r="G12" s="274">
        <f t="shared" si="1"/>
        <v>0</v>
      </c>
      <c r="H12" s="15"/>
    </row>
    <row r="13" spans="1:8" ht="13" x14ac:dyDescent="0.3">
      <c r="A13" s="26"/>
      <c r="B13" s="26" t="s">
        <v>274</v>
      </c>
      <c r="C13" s="96">
        <v>0</v>
      </c>
      <c r="D13" s="94">
        <v>0</v>
      </c>
      <c r="E13" s="15"/>
      <c r="F13" s="69" t="str">
        <f t="shared" si="0"/>
        <v/>
      </c>
      <c r="G13" s="274">
        <f t="shared" si="1"/>
        <v>0</v>
      </c>
      <c r="H13" s="15"/>
    </row>
    <row r="14" spans="1:8" ht="13.5" thickBot="1" x14ac:dyDescent="0.35">
      <c r="A14" s="15"/>
      <c r="B14" s="15"/>
      <c r="C14" s="95">
        <f>SUM(C9:C13)</f>
        <v>0</v>
      </c>
      <c r="D14" s="95">
        <f>SUM(D9:D13)</f>
        <v>0</v>
      </c>
      <c r="E14" s="15"/>
      <c r="F14" s="69" t="str">
        <f t="shared" si="0"/>
        <v/>
      </c>
      <c r="G14" s="274">
        <f t="shared" si="1"/>
        <v>0</v>
      </c>
      <c r="H14" s="15"/>
    </row>
    <row r="15" spans="1:8" ht="13.5" thickTop="1" x14ac:dyDescent="0.3">
      <c r="A15" s="15"/>
      <c r="B15" s="15"/>
      <c r="C15" s="77"/>
      <c r="D15" s="77"/>
      <c r="E15" s="15"/>
      <c r="F15" s="69"/>
      <c r="G15" s="274"/>
      <c r="H15" s="15"/>
    </row>
    <row r="16" spans="1:8" ht="13" x14ac:dyDescent="0.3">
      <c r="A16" s="15"/>
      <c r="B16" s="15"/>
      <c r="C16" s="66"/>
      <c r="D16" s="66"/>
      <c r="E16" s="67"/>
      <c r="F16" s="69"/>
      <c r="G16" s="274"/>
      <c r="H16" s="15"/>
    </row>
    <row r="17" spans="1:8" ht="13" x14ac:dyDescent="0.3">
      <c r="A17" s="25">
        <v>2</v>
      </c>
      <c r="B17" s="25" t="s">
        <v>275</v>
      </c>
      <c r="C17" s="75"/>
      <c r="D17" s="75"/>
      <c r="E17" s="67"/>
      <c r="F17" s="69"/>
      <c r="G17" s="274"/>
      <c r="H17" s="15"/>
    </row>
    <row r="18" spans="1:8" ht="13" x14ac:dyDescent="0.3">
      <c r="A18" s="26"/>
      <c r="B18" s="25"/>
      <c r="C18" s="77"/>
      <c r="D18" s="77"/>
      <c r="E18" s="15"/>
      <c r="F18" s="69"/>
      <c r="G18" s="274"/>
      <c r="H18" s="15"/>
    </row>
    <row r="19" spans="1:8" ht="13" x14ac:dyDescent="0.3">
      <c r="A19" s="26"/>
      <c r="B19" s="26" t="s">
        <v>268</v>
      </c>
      <c r="C19" s="96">
        <f>'Balance sheet'!E19</f>
        <v>0</v>
      </c>
      <c r="D19" s="96">
        <f>'Balance sheet'!F19</f>
        <v>0</v>
      </c>
      <c r="E19" s="15"/>
      <c r="F19" s="69" t="str">
        <f t="shared" si="0"/>
        <v/>
      </c>
      <c r="G19" s="274">
        <f t="shared" si="1"/>
        <v>0</v>
      </c>
      <c r="H19" s="15"/>
    </row>
    <row r="20" spans="1:8" ht="13" x14ac:dyDescent="0.3">
      <c r="A20" s="26"/>
      <c r="B20" s="26"/>
      <c r="C20" s="97"/>
      <c r="D20" s="97"/>
      <c r="E20" s="15"/>
      <c r="F20" s="69"/>
      <c r="G20" s="274"/>
      <c r="H20" s="15"/>
    </row>
    <row r="21" spans="1:8" ht="13" x14ac:dyDescent="0.3">
      <c r="A21" s="26"/>
      <c r="B21" s="27" t="s">
        <v>269</v>
      </c>
      <c r="C21" s="97"/>
      <c r="D21" s="97"/>
      <c r="E21" s="15"/>
      <c r="F21" s="69"/>
      <c r="G21" s="274"/>
      <c r="H21" s="15"/>
    </row>
    <row r="22" spans="1:8" ht="13" x14ac:dyDescent="0.3">
      <c r="A22" s="26"/>
      <c r="B22" s="26" t="s">
        <v>270</v>
      </c>
      <c r="C22" s="96">
        <v>0</v>
      </c>
      <c r="D22" s="94">
        <v>0</v>
      </c>
      <c r="E22" s="15"/>
      <c r="F22" s="69" t="str">
        <f t="shared" si="0"/>
        <v/>
      </c>
      <c r="G22" s="274">
        <f t="shared" si="1"/>
        <v>0</v>
      </c>
      <c r="H22" s="15"/>
    </row>
    <row r="23" spans="1:8" ht="13" x14ac:dyDescent="0.3">
      <c r="A23" s="26"/>
      <c r="B23" s="26" t="s">
        <v>271</v>
      </c>
      <c r="C23" s="96">
        <v>0</v>
      </c>
      <c r="D23" s="94">
        <v>0</v>
      </c>
      <c r="E23" s="15"/>
      <c r="F23" s="69" t="str">
        <f t="shared" si="0"/>
        <v/>
      </c>
      <c r="G23" s="274">
        <f t="shared" si="1"/>
        <v>0</v>
      </c>
      <c r="H23" s="15"/>
    </row>
    <row r="24" spans="1:8" ht="13" x14ac:dyDescent="0.3">
      <c r="A24" s="26"/>
      <c r="B24" s="26" t="s">
        <v>272</v>
      </c>
      <c r="C24" s="96">
        <v>0</v>
      </c>
      <c r="D24" s="94">
        <v>0</v>
      </c>
      <c r="E24" s="15"/>
      <c r="F24" s="69" t="str">
        <f t="shared" si="0"/>
        <v/>
      </c>
      <c r="G24" s="274">
        <f t="shared" si="1"/>
        <v>0</v>
      </c>
      <c r="H24" s="15"/>
    </row>
    <row r="25" spans="1:8" ht="13" x14ac:dyDescent="0.3">
      <c r="A25" s="26"/>
      <c r="B25" s="26" t="s">
        <v>273</v>
      </c>
      <c r="C25" s="96">
        <v>0</v>
      </c>
      <c r="D25" s="94">
        <v>0</v>
      </c>
      <c r="E25" s="15"/>
      <c r="F25" s="69" t="str">
        <f t="shared" si="0"/>
        <v/>
      </c>
      <c r="G25" s="274">
        <f t="shared" si="1"/>
        <v>0</v>
      </c>
      <c r="H25" s="15"/>
    </row>
    <row r="26" spans="1:8" ht="13" x14ac:dyDescent="0.3">
      <c r="A26" s="26"/>
      <c r="B26" s="26" t="s">
        <v>274</v>
      </c>
      <c r="C26" s="96">
        <f>+C19</f>
        <v>0</v>
      </c>
      <c r="D26" s="94">
        <v>0</v>
      </c>
      <c r="E26" s="15"/>
      <c r="F26" s="69" t="str">
        <f t="shared" ref="F26" si="2">IF(C26=0,"",(D26-C26)/C26)</f>
        <v/>
      </c>
      <c r="G26" s="274">
        <f t="shared" si="1"/>
        <v>0</v>
      </c>
      <c r="H26" s="15"/>
    </row>
    <row r="27" spans="1:8" ht="13.5" thickBot="1" x14ac:dyDescent="0.35">
      <c r="A27" s="26"/>
      <c r="B27" s="26"/>
      <c r="C27" s="95">
        <f>SUM(C22:C26)</f>
        <v>0</v>
      </c>
      <c r="D27" s="95">
        <f>SUM(D22:D26)</f>
        <v>0</v>
      </c>
      <c r="E27" s="15"/>
      <c r="F27" s="67"/>
      <c r="G27" s="274">
        <f t="shared" si="1"/>
        <v>0</v>
      </c>
      <c r="H27" s="15"/>
    </row>
    <row r="28" spans="1:8" ht="13.5" thickTop="1" x14ac:dyDescent="0.3">
      <c r="A28" s="15"/>
      <c r="B28" s="15"/>
      <c r="C28" s="77"/>
      <c r="D28" s="77"/>
      <c r="E28" s="15"/>
      <c r="F28" s="67"/>
      <c r="G28" s="274"/>
      <c r="H28" s="15"/>
    </row>
    <row r="29" spans="1:8" ht="13" x14ac:dyDescent="0.3">
      <c r="A29" s="15"/>
      <c r="B29" s="15"/>
      <c r="C29" s="66"/>
      <c r="D29" s="66"/>
      <c r="E29" s="67"/>
      <c r="F29" s="66"/>
      <c r="G29" s="274"/>
      <c r="H29" s="15"/>
    </row>
    <row r="30" spans="1:8" ht="13" x14ac:dyDescent="0.3">
      <c r="A30" s="25">
        <v>3</v>
      </c>
      <c r="B30" s="25" t="s">
        <v>276</v>
      </c>
      <c r="C30" s="75"/>
      <c r="D30" s="75"/>
      <c r="E30" s="67"/>
      <c r="F30" s="68"/>
      <c r="G30" s="274"/>
      <c r="H30" s="15"/>
    </row>
    <row r="31" spans="1:8" ht="13" x14ac:dyDescent="0.3">
      <c r="A31" s="26"/>
      <c r="B31" s="25"/>
      <c r="C31" s="77"/>
      <c r="D31" s="77"/>
      <c r="E31" s="15"/>
      <c r="F31" s="67"/>
      <c r="G31" s="274"/>
      <c r="H31" s="15"/>
    </row>
    <row r="32" spans="1:8" ht="13" x14ac:dyDescent="0.3">
      <c r="A32" s="26"/>
      <c r="B32" s="26" t="s">
        <v>277</v>
      </c>
      <c r="C32" s="96">
        <v>0</v>
      </c>
      <c r="D32" s="94">
        <v>0</v>
      </c>
      <c r="E32" s="15"/>
      <c r="F32" s="69" t="str">
        <f t="shared" ref="F32:F34" si="3">IF(C32=0,"",(D32-C32)/C32)</f>
        <v/>
      </c>
      <c r="G32" s="274">
        <f t="shared" si="1"/>
        <v>0</v>
      </c>
      <c r="H32" s="15"/>
    </row>
    <row r="33" spans="1:8" ht="13" x14ac:dyDescent="0.3">
      <c r="A33" s="26"/>
      <c r="B33" s="26" t="s">
        <v>278</v>
      </c>
      <c r="C33" s="96">
        <v>0</v>
      </c>
      <c r="D33" s="94">
        <v>0</v>
      </c>
      <c r="E33" s="15"/>
      <c r="F33" s="69" t="str">
        <f t="shared" si="3"/>
        <v/>
      </c>
      <c r="G33" s="274">
        <f t="shared" si="1"/>
        <v>0</v>
      </c>
      <c r="H33" s="15"/>
    </row>
    <row r="34" spans="1:8" ht="13" x14ac:dyDescent="0.3">
      <c r="A34" s="26"/>
      <c r="B34" s="26" t="s">
        <v>279</v>
      </c>
      <c r="C34" s="96">
        <v>0</v>
      </c>
      <c r="D34" s="94">
        <v>0</v>
      </c>
      <c r="E34" s="15"/>
      <c r="F34" s="69" t="str">
        <f t="shared" si="3"/>
        <v/>
      </c>
      <c r="G34" s="274">
        <f t="shared" si="1"/>
        <v>0</v>
      </c>
      <c r="H34" s="15"/>
    </row>
    <row r="35" spans="1:8" ht="13.5" thickBot="1" x14ac:dyDescent="0.35">
      <c r="A35" s="15"/>
      <c r="B35" s="15"/>
      <c r="C35" s="95">
        <f>SUM(C32:C34)</f>
        <v>0</v>
      </c>
      <c r="D35" s="95">
        <f>SUM(D32:D34)</f>
        <v>0</v>
      </c>
      <c r="E35" s="15"/>
      <c r="F35" s="69"/>
      <c r="G35" s="69"/>
      <c r="H35" s="15"/>
    </row>
    <row r="36" spans="1:8" ht="13.5" thickTop="1" x14ac:dyDescent="0.3">
      <c r="A36" s="15"/>
      <c r="B36" s="15"/>
      <c r="C36" s="77"/>
      <c r="D36" s="77"/>
      <c r="E36" s="15"/>
      <c r="F36" s="69"/>
      <c r="G36" s="69"/>
      <c r="H36" s="15"/>
    </row>
    <row r="37" spans="1:8" ht="13" x14ac:dyDescent="0.3">
      <c r="A37" s="26"/>
      <c r="B37" s="29"/>
      <c r="C37" s="77"/>
      <c r="D37" s="77"/>
      <c r="E37" s="15"/>
      <c r="F37" s="67"/>
      <c r="G37" s="67"/>
      <c r="H37" s="15"/>
    </row>
    <row r="38" spans="1:8" ht="36" x14ac:dyDescent="0.3">
      <c r="A38" s="26"/>
      <c r="B38" s="29"/>
      <c r="C38" s="272" t="str">
        <f>C4</f>
        <v>SPF Forecast 
2023-24</v>
      </c>
      <c r="D38" s="172" t="str">
        <f>D4</f>
        <v>FFU Forecast 
2023-24</v>
      </c>
      <c r="E38" s="67"/>
      <c r="F38" s="171" t="str">
        <f>F4</f>
        <v>Variance</v>
      </c>
      <c r="G38" s="172" t="str">
        <f>G4</f>
        <v>Variance</v>
      </c>
      <c r="H38" s="15"/>
    </row>
    <row r="39" spans="1:8" ht="13" x14ac:dyDescent="0.3">
      <c r="A39" s="25">
        <v>4</v>
      </c>
      <c r="B39" s="28" t="s">
        <v>280</v>
      </c>
      <c r="C39" s="275" t="s">
        <v>34</v>
      </c>
      <c r="D39" s="225" t="s">
        <v>34</v>
      </c>
      <c r="E39" s="67"/>
      <c r="F39" s="174" t="s">
        <v>35</v>
      </c>
      <c r="G39" s="175" t="s">
        <v>36</v>
      </c>
      <c r="H39" s="15"/>
    </row>
    <row r="40" spans="1:8" ht="13" x14ac:dyDescent="0.3">
      <c r="A40" s="25"/>
      <c r="B40" s="28"/>
      <c r="C40" s="77"/>
      <c r="D40" s="77"/>
      <c r="E40" s="15"/>
      <c r="F40" s="67"/>
      <c r="G40" s="67"/>
      <c r="H40" s="15"/>
    </row>
    <row r="41" spans="1:8" ht="13" x14ac:dyDescent="0.3">
      <c r="A41" s="25"/>
      <c r="B41" s="32" t="s">
        <v>281</v>
      </c>
      <c r="C41" s="77"/>
      <c r="D41" s="77"/>
      <c r="E41" s="15"/>
      <c r="F41" s="67"/>
      <c r="G41" s="67"/>
      <c r="H41" s="15"/>
    </row>
    <row r="42" spans="1:8" ht="13" x14ac:dyDescent="0.3">
      <c r="A42" s="26"/>
      <c r="B42" s="30" t="s">
        <v>282</v>
      </c>
      <c r="C42" s="96">
        <v>0</v>
      </c>
      <c r="D42" s="94">
        <v>0</v>
      </c>
      <c r="E42" s="15"/>
      <c r="F42" s="69"/>
      <c r="G42" s="274">
        <f t="shared" ref="G42:G53" si="4">D42-C42</f>
        <v>0</v>
      </c>
      <c r="H42" s="15"/>
    </row>
    <row r="43" spans="1:8" ht="13" x14ac:dyDescent="0.3">
      <c r="A43" s="31"/>
      <c r="B43" s="31" t="s">
        <v>283</v>
      </c>
      <c r="C43" s="96">
        <v>0</v>
      </c>
      <c r="D43" s="94">
        <v>0</v>
      </c>
      <c r="E43" s="15"/>
      <c r="F43" s="69"/>
      <c r="G43" s="274">
        <f t="shared" si="4"/>
        <v>0</v>
      </c>
      <c r="H43" s="15"/>
    </row>
    <row r="44" spans="1:8" ht="13.5" thickBot="1" x14ac:dyDescent="0.35">
      <c r="A44" s="31"/>
      <c r="B44" s="31"/>
      <c r="C44" s="95">
        <f>SUM(C42:C43)</f>
        <v>0</v>
      </c>
      <c r="D44" s="95">
        <f>SUM(D42:D43)</f>
        <v>0</v>
      </c>
      <c r="E44" s="15"/>
      <c r="F44" s="69" t="str">
        <f>IF(C44=0,"",(D44-C44)/C44)</f>
        <v/>
      </c>
      <c r="G44" s="274">
        <f t="shared" si="4"/>
        <v>0</v>
      </c>
      <c r="H44" s="15"/>
    </row>
    <row r="45" spans="1:8" ht="13.5" thickTop="1" x14ac:dyDescent="0.3">
      <c r="A45" s="31"/>
      <c r="B45" s="33" t="s">
        <v>284</v>
      </c>
      <c r="C45" s="97"/>
      <c r="D45" s="97"/>
      <c r="E45" s="15"/>
      <c r="F45" s="69"/>
      <c r="G45" s="274"/>
      <c r="H45" s="15"/>
    </row>
    <row r="46" spans="1:8" ht="13" x14ac:dyDescent="0.3">
      <c r="A46" s="31"/>
      <c r="B46" s="30" t="s">
        <v>285</v>
      </c>
      <c r="C46" s="96">
        <v>0</v>
      </c>
      <c r="D46" s="94">
        <v>0</v>
      </c>
      <c r="E46" s="15"/>
      <c r="F46" s="69"/>
      <c r="G46" s="274">
        <f t="shared" si="4"/>
        <v>0</v>
      </c>
      <c r="H46" s="15"/>
    </row>
    <row r="47" spans="1:8" ht="13" x14ac:dyDescent="0.3">
      <c r="A47" s="31"/>
      <c r="B47" s="30" t="s">
        <v>286</v>
      </c>
      <c r="C47" s="96">
        <v>0</v>
      </c>
      <c r="D47" s="94">
        <v>0</v>
      </c>
      <c r="E47" s="15"/>
      <c r="F47" s="69"/>
      <c r="G47" s="274">
        <f t="shared" si="4"/>
        <v>0</v>
      </c>
      <c r="H47" s="15"/>
    </row>
    <row r="48" spans="1:8" ht="13" x14ac:dyDescent="0.3">
      <c r="A48" s="31"/>
      <c r="B48" s="30" t="s">
        <v>287</v>
      </c>
      <c r="C48" s="96">
        <v>0</v>
      </c>
      <c r="D48" s="94">
        <v>0</v>
      </c>
      <c r="E48" s="15"/>
      <c r="F48" s="69"/>
      <c r="G48" s="274">
        <f t="shared" si="4"/>
        <v>0</v>
      </c>
      <c r="H48" s="15"/>
    </row>
    <row r="49" spans="1:8" ht="13" x14ac:dyDescent="0.3">
      <c r="A49" s="31"/>
      <c r="B49" s="30" t="s">
        <v>288</v>
      </c>
      <c r="C49" s="96">
        <v>0</v>
      </c>
      <c r="D49" s="94">
        <v>0</v>
      </c>
      <c r="E49" s="15"/>
      <c r="F49" s="69"/>
      <c r="G49" s="274">
        <f t="shared" si="4"/>
        <v>0</v>
      </c>
      <c r="H49" s="15"/>
    </row>
    <row r="50" spans="1:8" ht="13" x14ac:dyDescent="0.3">
      <c r="A50" s="31"/>
      <c r="B50" s="30" t="s">
        <v>289</v>
      </c>
      <c r="C50" s="96">
        <v>0</v>
      </c>
      <c r="D50" s="94">
        <v>0</v>
      </c>
      <c r="E50" s="15"/>
      <c r="F50" s="69"/>
      <c r="G50" s="274">
        <f t="shared" si="4"/>
        <v>0</v>
      </c>
      <c r="H50" s="15"/>
    </row>
    <row r="51" spans="1:8" ht="13" x14ac:dyDescent="0.3">
      <c r="A51" s="31"/>
      <c r="B51" s="30" t="s">
        <v>290</v>
      </c>
      <c r="C51" s="96">
        <v>0</v>
      </c>
      <c r="D51" s="94">
        <v>0</v>
      </c>
      <c r="E51" s="15"/>
      <c r="F51" s="69"/>
      <c r="G51" s="274">
        <f t="shared" si="4"/>
        <v>0</v>
      </c>
      <c r="H51" s="15"/>
    </row>
    <row r="52" spans="1:8" ht="13" x14ac:dyDescent="0.3">
      <c r="A52" s="31"/>
      <c r="B52" s="30" t="s">
        <v>291</v>
      </c>
      <c r="C52" s="96">
        <v>0</v>
      </c>
      <c r="D52" s="94">
        <v>0</v>
      </c>
      <c r="E52" s="15"/>
      <c r="F52" s="69"/>
      <c r="G52" s="274">
        <f t="shared" si="4"/>
        <v>0</v>
      </c>
      <c r="H52" s="15"/>
    </row>
    <row r="53" spans="1:8" ht="13" x14ac:dyDescent="0.3">
      <c r="A53" s="31"/>
      <c r="B53" s="30" t="s">
        <v>292</v>
      </c>
      <c r="C53" s="96">
        <v>0</v>
      </c>
      <c r="D53" s="94">
        <v>0</v>
      </c>
      <c r="E53" s="15"/>
      <c r="F53" s="69"/>
      <c r="G53" s="274">
        <f t="shared" si="4"/>
        <v>0</v>
      </c>
      <c r="H53" s="15"/>
    </row>
    <row r="54" spans="1:8" ht="13.5" thickBot="1" x14ac:dyDescent="0.35">
      <c r="A54" s="31"/>
      <c r="B54" s="31"/>
      <c r="C54" s="95">
        <f>SUM(C46:C53)</f>
        <v>0</v>
      </c>
      <c r="D54" s="95">
        <f>SUM(D46:D53)</f>
        <v>0</v>
      </c>
      <c r="E54" s="15"/>
      <c r="F54" s="69"/>
      <c r="G54" s="69"/>
      <c r="H54" s="15"/>
    </row>
    <row r="55" spans="1:8" ht="13.5" thickTop="1" x14ac:dyDescent="0.3">
      <c r="A55" s="31"/>
      <c r="B55" s="31"/>
      <c r="C55" s="17"/>
      <c r="D55" s="17"/>
      <c r="E55" s="15"/>
      <c r="F55" s="69"/>
      <c r="G55" s="69"/>
      <c r="H55" s="15"/>
    </row>
  </sheetData>
  <sheetProtection sheet="1" objects="1" scenarios="1"/>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58"/>
  <sheetViews>
    <sheetView workbookViewId="0">
      <selection activeCell="I6" sqref="I6"/>
    </sheetView>
  </sheetViews>
  <sheetFormatPr defaultColWidth="9.08984375" defaultRowHeight="13" x14ac:dyDescent="0.3"/>
  <cols>
    <col min="1" max="1" width="7" style="130" customWidth="1"/>
    <col min="2" max="2" width="24.453125" style="130" customWidth="1"/>
    <col min="3" max="3" width="12.453125" style="130" customWidth="1"/>
    <col min="4" max="4" width="14.54296875" style="130" customWidth="1"/>
    <col min="5" max="5" width="9.08984375" style="130"/>
    <col min="6" max="6" width="28.453125" style="130" customWidth="1"/>
    <col min="7" max="7" width="13.54296875" style="130" customWidth="1"/>
    <col min="8" max="10" width="28.453125" style="130" customWidth="1"/>
    <col min="11" max="16384" width="9.08984375" style="130"/>
  </cols>
  <sheetData>
    <row r="1" spans="2:10" x14ac:dyDescent="0.3">
      <c r="B1" s="214">
        <f>Declaration!C3</f>
        <v>0</v>
      </c>
    </row>
    <row r="2" spans="2:10" x14ac:dyDescent="0.3">
      <c r="B2" s="214"/>
    </row>
    <row r="3" spans="2:10" x14ac:dyDescent="0.3">
      <c r="B3" s="214" t="s">
        <v>293</v>
      </c>
    </row>
    <row r="5" spans="2:10" s="218" customFormat="1" ht="39" x14ac:dyDescent="0.3">
      <c r="B5" s="215" t="s">
        <v>294</v>
      </c>
      <c r="C5" s="216" t="s">
        <v>295</v>
      </c>
      <c r="D5" s="217" t="s">
        <v>296</v>
      </c>
      <c r="E5" s="217" t="s">
        <v>297</v>
      </c>
      <c r="F5" s="217" t="s">
        <v>298</v>
      </c>
      <c r="G5" s="217" t="s">
        <v>299</v>
      </c>
      <c r="H5" s="217" t="s">
        <v>300</v>
      </c>
      <c r="I5" s="217" t="s">
        <v>344</v>
      </c>
      <c r="J5" s="217" t="s">
        <v>301</v>
      </c>
    </row>
    <row r="6" spans="2:10" s="220" customFormat="1" x14ac:dyDescent="0.25">
      <c r="B6" s="221"/>
      <c r="C6" s="223"/>
      <c r="D6" s="222"/>
      <c r="E6" s="222"/>
      <c r="F6" s="222"/>
      <c r="G6" s="221"/>
      <c r="H6" s="221"/>
      <c r="I6" s="221"/>
      <c r="J6" s="221"/>
    </row>
    <row r="7" spans="2:10" s="220" customFormat="1" x14ac:dyDescent="0.25">
      <c r="B7" s="221"/>
      <c r="C7" s="223"/>
      <c r="D7" s="222"/>
      <c r="E7" s="222"/>
      <c r="F7" s="221"/>
      <c r="G7" s="221"/>
      <c r="H7" s="221"/>
      <c r="I7" s="221"/>
      <c r="J7" s="221"/>
    </row>
    <row r="8" spans="2:10" s="220" customFormat="1" x14ac:dyDescent="0.25">
      <c r="B8" s="221"/>
      <c r="C8" s="223"/>
      <c r="D8" s="222"/>
      <c r="E8" s="222"/>
      <c r="F8" s="221"/>
      <c r="G8" s="221"/>
      <c r="H8" s="221"/>
      <c r="I8" s="221"/>
      <c r="J8" s="221"/>
    </row>
    <row r="9" spans="2:10" s="220" customFormat="1" x14ac:dyDescent="0.25">
      <c r="B9" s="221"/>
      <c r="C9" s="223"/>
      <c r="D9" s="222"/>
      <c r="E9" s="222"/>
      <c r="F9" s="221"/>
      <c r="G9" s="221"/>
      <c r="H9" s="221"/>
      <c r="I9" s="221"/>
      <c r="J9" s="221"/>
    </row>
    <row r="10" spans="2:10" s="220" customFormat="1" x14ac:dyDescent="0.25">
      <c r="B10" s="221"/>
      <c r="C10" s="223"/>
      <c r="D10" s="222"/>
      <c r="E10" s="222"/>
      <c r="F10" s="221"/>
      <c r="G10" s="221"/>
      <c r="H10" s="221"/>
      <c r="I10" s="221"/>
      <c r="J10" s="221"/>
    </row>
    <row r="11" spans="2:10" s="220" customFormat="1" x14ac:dyDescent="0.25">
      <c r="B11" s="221"/>
      <c r="C11" s="223"/>
      <c r="D11" s="222"/>
      <c r="E11" s="222"/>
      <c r="F11" s="221"/>
      <c r="G11" s="221"/>
      <c r="H11" s="221"/>
      <c r="I11" s="221"/>
      <c r="J11" s="221"/>
    </row>
    <row r="12" spans="2:10" s="220" customFormat="1" x14ac:dyDescent="0.25">
      <c r="B12" s="221"/>
      <c r="C12" s="223"/>
      <c r="D12" s="222"/>
      <c r="E12" s="222"/>
      <c r="F12" s="221"/>
      <c r="G12" s="221"/>
      <c r="H12" s="221"/>
      <c r="I12" s="221"/>
      <c r="J12" s="221"/>
    </row>
    <row r="13" spans="2:10" s="220" customFormat="1" x14ac:dyDescent="0.25">
      <c r="B13" s="221"/>
      <c r="C13" s="223"/>
      <c r="D13" s="222"/>
      <c r="E13" s="222"/>
      <c r="F13" s="221"/>
      <c r="G13" s="221"/>
      <c r="H13" s="221"/>
      <c r="I13" s="221"/>
      <c r="J13" s="221"/>
    </row>
    <row r="14" spans="2:10" s="220" customFormat="1" x14ac:dyDescent="0.25">
      <c r="B14" s="221"/>
      <c r="C14" s="223"/>
      <c r="D14" s="222"/>
      <c r="E14" s="222"/>
      <c r="F14" s="221"/>
      <c r="G14" s="221"/>
      <c r="H14" s="221"/>
      <c r="I14" s="221"/>
      <c r="J14" s="221"/>
    </row>
    <row r="15" spans="2:10" s="220" customFormat="1" x14ac:dyDescent="0.25">
      <c r="B15" s="221"/>
      <c r="C15" s="223"/>
      <c r="D15" s="222"/>
      <c r="E15" s="222"/>
      <c r="F15" s="221"/>
      <c r="G15" s="221"/>
      <c r="H15" s="221"/>
      <c r="I15" s="221"/>
      <c r="J15" s="221"/>
    </row>
    <row r="16" spans="2:10" s="220" customFormat="1" x14ac:dyDescent="0.25">
      <c r="B16" s="221"/>
      <c r="C16" s="223"/>
      <c r="D16" s="222"/>
      <c r="E16" s="222"/>
      <c r="F16" s="221"/>
      <c r="G16" s="221"/>
      <c r="H16" s="221"/>
      <c r="I16" s="221"/>
      <c r="J16" s="221"/>
    </row>
    <row r="17" spans="2:10" s="220" customFormat="1" x14ac:dyDescent="0.25">
      <c r="B17" s="221"/>
      <c r="C17" s="223"/>
      <c r="D17" s="222"/>
      <c r="E17" s="222"/>
      <c r="F17" s="221"/>
      <c r="G17" s="221"/>
      <c r="H17" s="221"/>
      <c r="I17" s="221"/>
      <c r="J17" s="221"/>
    </row>
    <row r="18" spans="2:10" s="220" customFormat="1" x14ac:dyDescent="0.25">
      <c r="B18" s="221"/>
      <c r="C18" s="223"/>
      <c r="D18" s="222"/>
      <c r="E18" s="222"/>
      <c r="F18" s="221"/>
      <c r="G18" s="221"/>
      <c r="H18" s="221"/>
      <c r="I18" s="221"/>
      <c r="J18" s="221"/>
    </row>
    <row r="19" spans="2:10" s="220" customFormat="1" x14ac:dyDescent="0.25">
      <c r="B19" s="221"/>
      <c r="C19" s="223"/>
      <c r="D19" s="222"/>
      <c r="E19" s="222"/>
      <c r="F19" s="221"/>
      <c r="G19" s="221"/>
      <c r="H19" s="221"/>
      <c r="I19" s="221"/>
      <c r="J19" s="221"/>
    </row>
    <row r="20" spans="2:10" s="220" customFormat="1" x14ac:dyDescent="0.25">
      <c r="B20" s="221"/>
      <c r="C20" s="223"/>
      <c r="D20" s="222"/>
      <c r="E20" s="222"/>
      <c r="F20" s="221"/>
      <c r="G20" s="221"/>
      <c r="H20" s="221"/>
      <c r="I20" s="221"/>
      <c r="J20" s="221"/>
    </row>
    <row r="21" spans="2:10" s="220" customFormat="1" x14ac:dyDescent="0.25">
      <c r="B21" s="221"/>
      <c r="C21" s="223"/>
      <c r="D21" s="222"/>
      <c r="E21" s="222"/>
      <c r="F21" s="221"/>
      <c r="G21" s="221"/>
      <c r="H21" s="221"/>
      <c r="I21" s="221"/>
      <c r="J21" s="221"/>
    </row>
    <row r="22" spans="2:10" s="220" customFormat="1" x14ac:dyDescent="0.25">
      <c r="B22" s="221"/>
      <c r="C22" s="223"/>
      <c r="D22" s="222"/>
      <c r="E22" s="222"/>
      <c r="F22" s="221"/>
      <c r="G22" s="221"/>
      <c r="H22" s="221"/>
      <c r="I22" s="221"/>
      <c r="J22" s="221"/>
    </row>
    <row r="23" spans="2:10" s="220" customFormat="1" x14ac:dyDescent="0.25">
      <c r="B23" s="221"/>
      <c r="C23" s="223"/>
      <c r="D23" s="222"/>
      <c r="E23" s="222"/>
      <c r="F23" s="221"/>
      <c r="G23" s="221"/>
      <c r="H23" s="221"/>
      <c r="I23" s="221"/>
      <c r="J23" s="221"/>
    </row>
    <row r="24" spans="2:10" x14ac:dyDescent="0.3">
      <c r="C24" s="219"/>
    </row>
    <row r="25" spans="2:10" x14ac:dyDescent="0.3">
      <c r="C25" s="219"/>
    </row>
    <row r="26" spans="2:10" x14ac:dyDescent="0.3">
      <c r="C26" s="219"/>
    </row>
    <row r="27" spans="2:10" x14ac:dyDescent="0.3">
      <c r="C27" s="219"/>
    </row>
    <row r="28" spans="2:10" x14ac:dyDescent="0.3">
      <c r="C28" s="219"/>
    </row>
    <row r="29" spans="2:10" x14ac:dyDescent="0.3">
      <c r="C29" s="219"/>
    </row>
    <row r="30" spans="2:10" x14ac:dyDescent="0.3">
      <c r="C30" s="219"/>
    </row>
    <row r="31" spans="2:10" x14ac:dyDescent="0.3">
      <c r="C31" s="219"/>
    </row>
    <row r="32" spans="2:10" x14ac:dyDescent="0.3">
      <c r="C32" s="219"/>
    </row>
    <row r="33" spans="3:3" x14ac:dyDescent="0.3">
      <c r="C33" s="219"/>
    </row>
    <row r="34" spans="3:3" x14ac:dyDescent="0.3">
      <c r="C34" s="219"/>
    </row>
    <row r="35" spans="3:3" x14ac:dyDescent="0.3">
      <c r="C35" s="219"/>
    </row>
    <row r="36" spans="3:3" x14ac:dyDescent="0.3">
      <c r="C36" s="219"/>
    </row>
    <row r="37" spans="3:3" x14ac:dyDescent="0.3">
      <c r="C37" s="219"/>
    </row>
    <row r="38" spans="3:3" x14ac:dyDescent="0.3">
      <c r="C38" s="219"/>
    </row>
    <row r="39" spans="3:3" x14ac:dyDescent="0.3">
      <c r="C39" s="219"/>
    </row>
    <row r="40" spans="3:3" x14ac:dyDescent="0.3">
      <c r="C40" s="219"/>
    </row>
    <row r="41" spans="3:3" x14ac:dyDescent="0.3">
      <c r="C41" s="219"/>
    </row>
    <row r="42" spans="3:3" x14ac:dyDescent="0.3">
      <c r="C42" s="219"/>
    </row>
    <row r="43" spans="3:3" x14ac:dyDescent="0.3">
      <c r="C43" s="219"/>
    </row>
    <row r="44" spans="3:3" x14ac:dyDescent="0.3">
      <c r="C44" s="219"/>
    </row>
    <row r="45" spans="3:3" x14ac:dyDescent="0.3">
      <c r="C45" s="219"/>
    </row>
    <row r="46" spans="3:3" x14ac:dyDescent="0.3">
      <c r="C46" s="219"/>
    </row>
    <row r="47" spans="3:3" x14ac:dyDescent="0.3">
      <c r="C47" s="219"/>
    </row>
    <row r="48" spans="3:3" x14ac:dyDescent="0.3">
      <c r="C48" s="219"/>
    </row>
    <row r="49" spans="3:3" x14ac:dyDescent="0.3">
      <c r="C49" s="219"/>
    </row>
    <row r="50" spans="3:3" x14ac:dyDescent="0.3">
      <c r="C50" s="219"/>
    </row>
    <row r="51" spans="3:3" x14ac:dyDescent="0.3">
      <c r="C51" s="219"/>
    </row>
    <row r="52" spans="3:3" x14ac:dyDescent="0.3">
      <c r="C52" s="219"/>
    </row>
    <row r="53" spans="3:3" x14ac:dyDescent="0.3">
      <c r="C53" s="219"/>
    </row>
    <row r="54" spans="3:3" x14ac:dyDescent="0.3">
      <c r="C54" s="219"/>
    </row>
    <row r="55" spans="3:3" x14ac:dyDescent="0.3">
      <c r="C55" s="219"/>
    </row>
    <row r="56" spans="3:3" x14ac:dyDescent="0.3">
      <c r="C56" s="219"/>
    </row>
    <row r="57" spans="3:3" x14ac:dyDescent="0.3">
      <c r="C57" s="219"/>
    </row>
    <row r="58" spans="3:3" x14ac:dyDescent="0.3">
      <c r="C58" s="219"/>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igratedLivelinkNodeID xmlns="846980c5-3db8-44b0-935b-312affdd1e17">254716167</MigratedLivelinkNodeID>
    <EmailFrom xmlns="846980c5-3db8-44b0-935b-312affdd1e17" xsi:nil="true"/>
    <EmailCC xmlns="846980c5-3db8-44b0-935b-312affdd1e17" xsi:nil="true"/>
    <EmailTo xmlns="846980c5-3db8-44b0-935b-312affdd1e17" xsi:nil="true"/>
    <OfficialDate xmlns="846980c5-3db8-44b0-935b-312affdd1e17" xsi:nil="true"/>
    <_dlc_DocId xmlns="76699e94-5373-4908-8786-85f2fbc6030f">MYDOC-952800175-27577</_dlc_DocId>
    <_dlc_DocIdUrl xmlns="76699e94-5373-4908-8786-85f2fbc6030f">
      <Url>https://sfcacuk.sharepoint.com/sites/MyDoc/_layouts/15/DocIdRedir.aspx?ID=MYDOC-952800175-27577</Url>
      <Description>MYDOC-952800175-27577</Description>
    </_dlc_DocIdUrl>
    <TaxCatchAll xmlns="76699e94-5373-4908-8786-85f2fbc6030f" xsi:nil="true"/>
    <lcf76f155ced4ddcb4097134ff3c332f xmlns="846980c5-3db8-44b0-935b-312affdd1e17">
      <Terms xmlns="http://schemas.microsoft.com/office/infopath/2007/PartnerControls"/>
    </lcf76f155ced4ddcb4097134ff3c332f>
    <_Flow_SignoffStatus xmlns="846980c5-3db8-44b0-935b-312affdd1e1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4" ma:contentTypeDescription="Create a new document." ma:contentTypeScope="" ma:versionID="30e9f091dc49536e699f2c6aaece30ea">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f765204a8a7ab2588a6cf20fa2954ce"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Location" ma:index="33" nillable="true" ma:displayName="Location" ma:description="" ma:indexed="true" ma:internalName="MediaServiceLocatio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05E9B1-A3B5-400F-B063-11193B80E579}">
  <ds:schemaRefs>
    <ds:schemaRef ds:uri="http://purl.org/dc/term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76699e94-5373-4908-8786-85f2fbc6030f"/>
    <ds:schemaRef ds:uri="846980c5-3db8-44b0-935b-312affdd1e17"/>
    <ds:schemaRef ds:uri="http://schemas.microsoft.com/office/2006/metadata/properties"/>
  </ds:schemaRefs>
</ds:datastoreItem>
</file>

<file path=customXml/itemProps2.xml><?xml version="1.0" encoding="utf-8"?>
<ds:datastoreItem xmlns:ds="http://schemas.openxmlformats.org/officeDocument/2006/customXml" ds:itemID="{436C7552-E6B8-4DAC-8386-3D260BD6822E}">
  <ds:schemaRefs>
    <ds:schemaRef ds:uri="http://schemas.microsoft.com/sharepoint/v3/contenttype/forms"/>
  </ds:schemaRefs>
</ds:datastoreItem>
</file>

<file path=customXml/itemProps3.xml><?xml version="1.0" encoding="utf-8"?>
<ds:datastoreItem xmlns:ds="http://schemas.openxmlformats.org/officeDocument/2006/customXml" ds:itemID="{63413DE5-B0DC-4A04-B068-2076D4841298}">
  <ds:schemaRefs>
    <ds:schemaRef ds:uri="http://schemas.microsoft.com/sharepoint/events"/>
  </ds:schemaRefs>
</ds:datastoreItem>
</file>

<file path=customXml/itemProps4.xml><?xml version="1.0" encoding="utf-8"?>
<ds:datastoreItem xmlns:ds="http://schemas.openxmlformats.org/officeDocument/2006/customXml" ds:itemID="{BD482EF8-182C-4FBB-B7D8-C54435F57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Declaration</vt:lpstr>
      <vt:lpstr>Assumptions</vt:lpstr>
      <vt:lpstr>SOCIE</vt:lpstr>
      <vt:lpstr>Income</vt:lpstr>
      <vt:lpstr>Expenditure</vt:lpstr>
      <vt:lpstr>Cashflow</vt:lpstr>
      <vt:lpstr>Balance sheet</vt:lpstr>
      <vt:lpstr>BS Additional info</vt:lpstr>
      <vt:lpstr>Borrowing covenants</vt:lpstr>
      <vt:lpstr>Summary</vt:lpstr>
      <vt:lpstr>Assumptions!Print_Area</vt:lpstr>
      <vt:lpstr>'Balance sheet'!Print_Area</vt:lpstr>
      <vt:lpstr>'BS Additional info'!Print_Area</vt:lpstr>
      <vt:lpstr>Cashflow!Print_Area</vt:lpstr>
      <vt:lpstr>Declaration!Print_Area</vt:lpstr>
      <vt:lpstr>Expenditure!Print_Area</vt:lpstr>
      <vt:lpstr>Income!Print_Area</vt:lpstr>
      <vt:lpstr>SOCIE!Print_Area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forecast update for higher education institutions 2023-24 template</dc:title>
  <dc:subject/>
  <dc:creator>Claire Taylor</dc:creator>
  <cp:keywords/>
  <dc:description/>
  <cp:lastModifiedBy>Giulio Romano</cp:lastModifiedBy>
  <cp:revision/>
  <dcterms:created xsi:type="dcterms:W3CDTF">2011-05-20T09:12:30Z</dcterms:created>
  <dcterms:modified xsi:type="dcterms:W3CDTF">2024-02-07T14:05:40Z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0x010100C9EE54AE9194E44A809D3DAC3877325F</vt:lpwstr>
  </property>
  <property fmtid="{D5CDD505-2E9C-101B-9397-08002B2CF9AE}" pid="4" name="Order">
    <vt:r8>100</vt:r8>
  </property>
  <property fmtid="{D5CDD505-2E9C-101B-9397-08002B2CF9AE}" pid="5" name="_dlc_DocIdItemGuid">
    <vt:lpwstr>fce55258-9d1a-46d2-bb81-0635e8138ac4</vt:lpwstr>
  </property>
  <property fmtid="{D5CDD505-2E9C-101B-9397-08002B2CF9AE}" pid="6" name="MediaServiceImageTags">
    <vt:lpwstr/>
  </property>
</Properties>
</file>