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fcacuk.sharepoint.com/sites/MyDoc/Communicationsandexternalrelations/External comms and relations/Drafting folder/"/>
    </mc:Choice>
  </mc:AlternateContent>
  <xr:revisionPtr revIDLastSave="0" documentId="13_ncr:1_{8573D7DA-4618-4320-B3B2-8A731EF2FC37}" xr6:coauthVersionLast="47" xr6:coauthVersionMax="47" xr10:uidLastSave="{00000000-0000-0000-0000-000000000000}"/>
  <bookViews>
    <workbookView xWindow="-108" yWindow="-108" windowWidth="23256" windowHeight="12576" tabRatio="831" firstSheet="1" activeTab="9" xr2:uid="{00000000-000D-0000-FFFF-FFFF00000000}"/>
  </bookViews>
  <sheets>
    <sheet name="Declaration" sheetId="1" r:id="rId1"/>
    <sheet name="SOCIE" sheetId="2" r:id="rId2"/>
    <sheet name="Income" sheetId="15" r:id="rId3"/>
    <sheet name="Expenditure" sheetId="16" r:id="rId4"/>
    <sheet name="Adjusted operating result" sheetId="9" r:id="rId5"/>
    <sheet name="Balance sheet" sheetId="6" r:id="rId6"/>
    <sheet name="Liquidity Analysis" sheetId="17" r:id="rId7"/>
    <sheet name="Cashflow" sheetId="13" r:id="rId8"/>
    <sheet name="Capital expenditure" sheetId="3" r:id="rId9"/>
    <sheet name="Summary" sheetId="7" r:id="rId10"/>
  </sheets>
  <definedNames>
    <definedName name="_xlnm.Print_Area" localSheetId="4">'Adjusted operating result'!$A$1:$G$44</definedName>
    <definedName name="_xlnm.Print_Area" localSheetId="5">'Balance sheet'!$A$1:$I$58</definedName>
    <definedName name="_xlnm.Print_Area" localSheetId="8">'Capital expenditure'!$A$1:$G$47</definedName>
    <definedName name="_xlnm.Print_Area" localSheetId="7">Cashflow!$A$1:$J$61</definedName>
    <definedName name="_xlnm.Print_Area" localSheetId="0">Declaration!$B$1:$N$21</definedName>
    <definedName name="_xlnm.Print_Area" localSheetId="3">Expenditure!$A$1:$O$67</definedName>
    <definedName name="_xlnm.Print_Area" localSheetId="2">Income!$A$1:$J$58</definedName>
    <definedName name="_xlnm.Print_Area" localSheetId="1">SOCIE!$A$1:$I$48</definedName>
    <definedName name="_xlnm.Print_Area" localSheetId="9">Summary!$A$1:$E$41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6" l="1"/>
  <c r="E28" i="16"/>
  <c r="D16" i="9"/>
  <c r="C16" i="9"/>
  <c r="G31" i="17" l="1"/>
  <c r="G32" i="17"/>
  <c r="F21" i="17"/>
  <c r="F14" i="17"/>
  <c r="F15" i="17"/>
  <c r="F16" i="17"/>
  <c r="F17" i="17"/>
  <c r="H17" i="17" s="1"/>
  <c r="F18" i="17"/>
  <c r="H18" i="17" s="1"/>
  <c r="F19" i="17"/>
  <c r="E21" i="17"/>
  <c r="E19" i="17"/>
  <c r="E18" i="17"/>
  <c r="E17" i="17"/>
  <c r="E16" i="17"/>
  <c r="E15" i="17"/>
  <c r="E14" i="17"/>
  <c r="G14" i="17" s="1"/>
  <c r="F7" i="17"/>
  <c r="F8" i="17"/>
  <c r="F9" i="17"/>
  <c r="H9" i="17" s="1"/>
  <c r="F10" i="17"/>
  <c r="H10" i="17" s="1"/>
  <c r="E10" i="17"/>
  <c r="E9" i="17"/>
  <c r="E8" i="17"/>
  <c r="E7" i="17"/>
  <c r="F4" i="17"/>
  <c r="E4" i="17"/>
  <c r="B2" i="17"/>
  <c r="G30" i="17"/>
  <c r="H20" i="17"/>
  <c r="G20" i="17"/>
  <c r="H16" i="17"/>
  <c r="H14" i="17"/>
  <c r="H19" i="17" l="1"/>
  <c r="G16" i="17"/>
  <c r="G18" i="17"/>
  <c r="G8" i="17"/>
  <c r="H7" i="17"/>
  <c r="F22" i="17"/>
  <c r="H22" i="17" s="1"/>
  <c r="H8" i="17"/>
  <c r="H21" i="17"/>
  <c r="G17" i="17"/>
  <c r="G19" i="17"/>
  <c r="E22" i="17"/>
  <c r="G7" i="17"/>
  <c r="G9" i="17"/>
  <c r="G10" i="17"/>
  <c r="E11" i="17"/>
  <c r="G21" i="17"/>
  <c r="F11" i="17"/>
  <c r="G15" i="17"/>
  <c r="H15" i="17"/>
  <c r="G22" i="17" l="1"/>
  <c r="F24" i="17"/>
  <c r="F25" i="17"/>
  <c r="D35" i="7" s="1"/>
  <c r="H11" i="17"/>
  <c r="E24" i="17"/>
  <c r="E25" i="17"/>
  <c r="C35" i="7" s="1"/>
  <c r="G11" i="17"/>
  <c r="G25" i="17" l="1"/>
  <c r="E34" i="17"/>
  <c r="G24" i="17"/>
  <c r="H24" i="17"/>
  <c r="F34" i="17"/>
  <c r="G34" i="17" l="1"/>
  <c r="G7" i="3" l="1"/>
  <c r="G10" i="3"/>
  <c r="G11" i="3"/>
  <c r="G12" i="3"/>
  <c r="G13" i="3"/>
  <c r="G14" i="3"/>
  <c r="G15" i="3"/>
  <c r="G16" i="3"/>
  <c r="G17" i="3"/>
  <c r="G6" i="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6" i="13"/>
  <c r="I27" i="13"/>
  <c r="I28" i="13"/>
  <c r="I29" i="13"/>
  <c r="I30" i="13"/>
  <c r="I36" i="13"/>
  <c r="I37" i="13"/>
  <c r="I38" i="13"/>
  <c r="I39" i="13"/>
  <c r="I40" i="13"/>
  <c r="I41" i="13"/>
  <c r="I42" i="13"/>
  <c r="I43" i="13"/>
  <c r="I44" i="13"/>
  <c r="I45" i="13"/>
  <c r="I49" i="13"/>
  <c r="I50" i="13"/>
  <c r="I51" i="13"/>
  <c r="I52" i="13"/>
  <c r="I53" i="13"/>
  <c r="I54" i="13"/>
  <c r="I55" i="13"/>
  <c r="I60" i="13"/>
  <c r="H40" i="2"/>
  <c r="G19" i="6"/>
  <c r="G20" i="6"/>
  <c r="G21" i="6"/>
  <c r="G22" i="6"/>
  <c r="G23" i="6"/>
  <c r="G24" i="6"/>
  <c r="G25" i="6"/>
  <c r="G26" i="6"/>
  <c r="E19" i="2" l="1"/>
  <c r="E20" i="2"/>
  <c r="D20" i="2"/>
  <c r="D19" i="2"/>
  <c r="G3" i="3" l="1"/>
  <c r="F3" i="3"/>
  <c r="I4" i="13"/>
  <c r="H4" i="13"/>
  <c r="H55" i="6"/>
  <c r="H53" i="6"/>
  <c r="H52" i="6"/>
  <c r="H50" i="6"/>
  <c r="H49" i="6"/>
  <c r="H44" i="6"/>
  <c r="H43" i="6"/>
  <c r="H41" i="6"/>
  <c r="H40" i="6"/>
  <c r="H39" i="6"/>
  <c r="H38" i="6"/>
  <c r="H37" i="6"/>
  <c r="H36" i="6"/>
  <c r="H35" i="6"/>
  <c r="H34" i="6"/>
  <c r="H29" i="6"/>
  <c r="H26" i="6"/>
  <c r="H25" i="6"/>
  <c r="H24" i="6"/>
  <c r="H23" i="6"/>
  <c r="H22" i="6"/>
  <c r="H21" i="6"/>
  <c r="H20" i="6"/>
  <c r="H19" i="6"/>
  <c r="H18" i="6"/>
  <c r="H15" i="6"/>
  <c r="H14" i="6"/>
  <c r="H13" i="6"/>
  <c r="H12" i="6"/>
  <c r="H11" i="6"/>
  <c r="H8" i="6"/>
  <c r="H7" i="6"/>
  <c r="H6" i="6"/>
  <c r="H4" i="6"/>
  <c r="G4" i="6"/>
  <c r="E16" i="9"/>
  <c r="D15" i="9"/>
  <c r="D14" i="9"/>
  <c r="C15" i="9"/>
  <c r="F15" i="9" s="1"/>
  <c r="C14" i="9"/>
  <c r="E14" i="9" s="1"/>
  <c r="F21" i="9"/>
  <c r="E21" i="9"/>
  <c r="F19" i="9"/>
  <c r="E19" i="9"/>
  <c r="F5" i="9"/>
  <c r="E5" i="9"/>
  <c r="F41" i="16"/>
  <c r="I28" i="16"/>
  <c r="H28" i="16"/>
  <c r="I27" i="16"/>
  <c r="H27" i="16"/>
  <c r="I26" i="16"/>
  <c r="H26" i="16"/>
  <c r="I25" i="16"/>
  <c r="H25" i="16"/>
  <c r="I63" i="16"/>
  <c r="H63" i="16"/>
  <c r="I62" i="16"/>
  <c r="H62" i="16"/>
  <c r="I61" i="16"/>
  <c r="H61" i="16"/>
  <c r="I60" i="16"/>
  <c r="H60" i="16"/>
  <c r="I59" i="16"/>
  <c r="H59" i="16"/>
  <c r="I56" i="16"/>
  <c r="H56" i="16"/>
  <c r="I55" i="16"/>
  <c r="H55" i="16"/>
  <c r="I54" i="16"/>
  <c r="H54" i="16"/>
  <c r="I51" i="16"/>
  <c r="H51" i="16"/>
  <c r="I50" i="16"/>
  <c r="H50" i="16"/>
  <c r="I49" i="16"/>
  <c r="H49" i="16"/>
  <c r="I48" i="16"/>
  <c r="H48" i="16"/>
  <c r="I47" i="16"/>
  <c r="H47" i="16"/>
  <c r="I46" i="16"/>
  <c r="H46" i="16"/>
  <c r="I45" i="16"/>
  <c r="H45" i="16"/>
  <c r="I44" i="16"/>
  <c r="H44" i="16"/>
  <c r="I43" i="16"/>
  <c r="H43" i="16"/>
  <c r="I42" i="16"/>
  <c r="H42" i="16"/>
  <c r="I40" i="16"/>
  <c r="H40" i="16"/>
  <c r="I39" i="16"/>
  <c r="H39" i="16"/>
  <c r="I38" i="16"/>
  <c r="H38" i="16"/>
  <c r="I37" i="16"/>
  <c r="H37" i="16"/>
  <c r="I36" i="16"/>
  <c r="H36" i="16"/>
  <c r="I33" i="16"/>
  <c r="H33" i="16"/>
  <c r="I24" i="16"/>
  <c r="H24" i="16"/>
  <c r="I23" i="16"/>
  <c r="H23" i="16"/>
  <c r="I22" i="16"/>
  <c r="H22" i="16"/>
  <c r="I18" i="16"/>
  <c r="H18" i="16"/>
  <c r="I14" i="16"/>
  <c r="H14" i="16"/>
  <c r="I13" i="16"/>
  <c r="H13" i="16"/>
  <c r="I12" i="16"/>
  <c r="H12" i="16"/>
  <c r="I11" i="16"/>
  <c r="H11" i="16"/>
  <c r="I10" i="16"/>
  <c r="H10" i="16"/>
  <c r="I9" i="16"/>
  <c r="H9" i="16"/>
  <c r="I8" i="16"/>
  <c r="H8" i="16"/>
  <c r="I7" i="16"/>
  <c r="H7" i="16"/>
  <c r="I4" i="16"/>
  <c r="H4" i="16"/>
  <c r="I3" i="16"/>
  <c r="H3" i="16"/>
  <c r="F3" i="16"/>
  <c r="E3" i="16"/>
  <c r="I56" i="15"/>
  <c r="H56" i="15"/>
  <c r="I55" i="15"/>
  <c r="H55" i="15"/>
  <c r="I54" i="15"/>
  <c r="H54" i="15"/>
  <c r="I50" i="15"/>
  <c r="H50" i="15"/>
  <c r="I49" i="15"/>
  <c r="H49" i="15"/>
  <c r="I48" i="15"/>
  <c r="H48" i="15"/>
  <c r="I47" i="15"/>
  <c r="H47" i="15"/>
  <c r="I46" i="15"/>
  <c r="H46" i="15"/>
  <c r="I42" i="15"/>
  <c r="H42" i="15"/>
  <c r="I41" i="15"/>
  <c r="H41" i="15"/>
  <c r="I40" i="15"/>
  <c r="H40" i="15"/>
  <c r="I39" i="15"/>
  <c r="H39" i="15"/>
  <c r="I38" i="15"/>
  <c r="H38" i="15"/>
  <c r="I34" i="15"/>
  <c r="H34" i="15"/>
  <c r="I33" i="15"/>
  <c r="H33" i="15"/>
  <c r="I32" i="15"/>
  <c r="H32" i="15"/>
  <c r="I28" i="15"/>
  <c r="H28" i="15"/>
  <c r="I27" i="15"/>
  <c r="H27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H4" i="15"/>
  <c r="I4" i="15"/>
  <c r="I3" i="15"/>
  <c r="H3" i="15"/>
  <c r="F3" i="15"/>
  <c r="E3" i="15"/>
  <c r="H46" i="2"/>
  <c r="H45" i="2"/>
  <c r="H44" i="2"/>
  <c r="H36" i="2"/>
  <c r="H35" i="2"/>
  <c r="H34" i="2"/>
  <c r="F16" i="9" l="1"/>
  <c r="E15" i="9"/>
  <c r="F14" i="9"/>
  <c r="H36" i="15" l="1"/>
  <c r="H15" i="16" l="1"/>
  <c r="I15" i="16"/>
  <c r="C18" i="9"/>
  <c r="E18" i="9" s="1"/>
  <c r="H37" i="15"/>
  <c r="C34" i="7"/>
  <c r="D34" i="7"/>
  <c r="H20" i="2" l="1"/>
  <c r="H19" i="2"/>
  <c r="E35" i="15" l="1"/>
  <c r="H35" i="15" s="1"/>
  <c r="E43" i="15" l="1"/>
  <c r="J3" i="16"/>
  <c r="D10" i="2" l="1"/>
  <c r="F64" i="16"/>
  <c r="E24" i="2" s="1"/>
  <c r="F57" i="16"/>
  <c r="F52" i="16"/>
  <c r="E21" i="2" s="1"/>
  <c r="F29" i="16"/>
  <c r="F16" i="16"/>
  <c r="B1" i="16"/>
  <c r="B2" i="15"/>
  <c r="F57" i="15"/>
  <c r="F51" i="15"/>
  <c r="F29" i="15"/>
  <c r="F25" i="15"/>
  <c r="F14" i="15"/>
  <c r="E64" i="16"/>
  <c r="E57" i="16"/>
  <c r="E41" i="16"/>
  <c r="E16" i="16"/>
  <c r="E57" i="15"/>
  <c r="E51" i="15"/>
  <c r="E29" i="15"/>
  <c r="E25" i="15"/>
  <c r="E14" i="15"/>
  <c r="D9" i="2" l="1"/>
  <c r="H29" i="15"/>
  <c r="E9" i="2"/>
  <c r="H9" i="2" s="1"/>
  <c r="I29" i="15"/>
  <c r="D13" i="2"/>
  <c r="H57" i="15"/>
  <c r="E13" i="2"/>
  <c r="H13" i="2" s="1"/>
  <c r="I57" i="15"/>
  <c r="D24" i="2"/>
  <c r="H64" i="16"/>
  <c r="D23" i="2"/>
  <c r="C11" i="9" s="1"/>
  <c r="H57" i="16"/>
  <c r="H41" i="16"/>
  <c r="I41" i="16"/>
  <c r="D18" i="2"/>
  <c r="H16" i="16"/>
  <c r="D11" i="2"/>
  <c r="H51" i="15"/>
  <c r="D8" i="2"/>
  <c r="H25" i="15"/>
  <c r="D7" i="2"/>
  <c r="H14" i="15"/>
  <c r="E23" i="2"/>
  <c r="D11" i="9" s="1"/>
  <c r="I57" i="16"/>
  <c r="I16" i="16"/>
  <c r="E18" i="2"/>
  <c r="E11" i="2"/>
  <c r="H11" i="2" s="1"/>
  <c r="I51" i="15"/>
  <c r="E8" i="2"/>
  <c r="I25" i="15"/>
  <c r="I14" i="15"/>
  <c r="E7" i="2"/>
  <c r="H24" i="2"/>
  <c r="I64" i="16"/>
  <c r="E19" i="16"/>
  <c r="F19" i="16"/>
  <c r="E29" i="16"/>
  <c r="H29" i="16" s="1"/>
  <c r="E52" i="16"/>
  <c r="I19" i="16" l="1"/>
  <c r="H18" i="2"/>
  <c r="F11" i="9"/>
  <c r="H8" i="2"/>
  <c r="H7" i="2"/>
  <c r="H23" i="2"/>
  <c r="H19" i="16"/>
  <c r="D21" i="2"/>
  <c r="H21" i="2" s="1"/>
  <c r="H52" i="16"/>
  <c r="I52" i="16"/>
  <c r="I29" i="16"/>
  <c r="F61" i="13"/>
  <c r="E61" i="13"/>
  <c r="I61" i="13" l="1"/>
  <c r="E63" i="13"/>
  <c r="F63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6" i="13"/>
  <c r="H27" i="13"/>
  <c r="H28" i="13"/>
  <c r="H29" i="13"/>
  <c r="H30" i="13"/>
  <c r="H36" i="13"/>
  <c r="H37" i="13"/>
  <c r="H38" i="13"/>
  <c r="H39" i="13"/>
  <c r="H40" i="13"/>
  <c r="H41" i="13"/>
  <c r="H42" i="13"/>
  <c r="H43" i="13"/>
  <c r="H44" i="13"/>
  <c r="H45" i="13"/>
  <c r="H49" i="13"/>
  <c r="H50" i="13"/>
  <c r="H51" i="13"/>
  <c r="H52" i="13"/>
  <c r="H53" i="13"/>
  <c r="H54" i="13"/>
  <c r="H55" i="13"/>
  <c r="H60" i="13"/>
  <c r="H61" i="13"/>
  <c r="H3" i="13"/>
  <c r="I3" i="13"/>
  <c r="F10" i="13"/>
  <c r="E10" i="13"/>
  <c r="E3" i="13"/>
  <c r="F3" i="13"/>
  <c r="E31" i="13"/>
  <c r="F31" i="13"/>
  <c r="E46" i="13"/>
  <c r="F46" i="13"/>
  <c r="E56" i="13"/>
  <c r="F56" i="13"/>
  <c r="A2" i="13"/>
  <c r="I56" i="13" l="1"/>
  <c r="I46" i="13"/>
  <c r="I31" i="13"/>
  <c r="I10" i="13"/>
  <c r="H31" i="13"/>
  <c r="H46" i="13"/>
  <c r="H56" i="13"/>
  <c r="E24" i="13"/>
  <c r="H10" i="13"/>
  <c r="F24" i="13"/>
  <c r="I24" i="13" l="1"/>
  <c r="H24" i="13"/>
  <c r="C24" i="3"/>
  <c r="D24" i="3"/>
  <c r="D12" i="9" l="1"/>
  <c r="C12" i="9"/>
  <c r="E12" i="9" s="1"/>
  <c r="F12" i="9" l="1"/>
  <c r="D13" i="9"/>
  <c r="C13" i="9" l="1"/>
  <c r="E13" i="9" s="1"/>
  <c r="H22" i="2"/>
  <c r="C39" i="3"/>
  <c r="D33" i="2" s="1"/>
  <c r="D39" i="3"/>
  <c r="E33" i="2" s="1"/>
  <c r="H33" i="2" s="1"/>
  <c r="C32" i="3"/>
  <c r="D32" i="3"/>
  <c r="F13" i="9" l="1"/>
  <c r="C42" i="9" l="1"/>
  <c r="C20" i="9" s="1"/>
  <c r="D42" i="9"/>
  <c r="D20" i="9" s="1"/>
  <c r="F20" i="9" l="1"/>
  <c r="E20" i="9"/>
  <c r="G19" i="2"/>
  <c r="C37" i="7" l="1"/>
  <c r="D37" i="7"/>
  <c r="C28" i="7"/>
  <c r="D28" i="7"/>
  <c r="C27" i="7"/>
  <c r="D27" i="7"/>
  <c r="C35" i="9" l="1"/>
  <c r="C44" i="9" s="1"/>
  <c r="D35" i="9"/>
  <c r="D44" i="9" s="1"/>
  <c r="F6" i="3"/>
  <c r="F7" i="3"/>
  <c r="F10" i="3"/>
  <c r="F11" i="3"/>
  <c r="F12" i="3"/>
  <c r="F13" i="3"/>
  <c r="F14" i="3"/>
  <c r="F15" i="3"/>
  <c r="F16" i="3"/>
  <c r="F17" i="3"/>
  <c r="G2" i="3"/>
  <c r="E11" i="9"/>
  <c r="F4" i="9"/>
  <c r="G7" i="6" l="1"/>
  <c r="G8" i="6"/>
  <c r="G11" i="6"/>
  <c r="G12" i="6"/>
  <c r="G13" i="6"/>
  <c r="G14" i="6"/>
  <c r="G15" i="6"/>
  <c r="G18" i="6"/>
  <c r="G29" i="6"/>
  <c r="G34" i="6"/>
  <c r="G35" i="6"/>
  <c r="G36" i="6"/>
  <c r="G37" i="6"/>
  <c r="G38" i="6"/>
  <c r="G40" i="6"/>
  <c r="G41" i="6"/>
  <c r="G43" i="6"/>
  <c r="G44" i="6"/>
  <c r="G49" i="6"/>
  <c r="G50" i="6"/>
  <c r="G52" i="6"/>
  <c r="G53" i="6"/>
  <c r="G55" i="6"/>
  <c r="G6" i="6"/>
  <c r="H3" i="6"/>
  <c r="G7" i="2"/>
  <c r="G8" i="2"/>
  <c r="G9" i="2"/>
  <c r="G11" i="2"/>
  <c r="G13" i="2"/>
  <c r="G20" i="2"/>
  <c r="G21" i="2"/>
  <c r="G22" i="2"/>
  <c r="G23" i="2"/>
  <c r="G24" i="2"/>
  <c r="G33" i="2"/>
  <c r="G34" i="2"/>
  <c r="G35" i="2"/>
  <c r="G36" i="2"/>
  <c r="G40" i="2"/>
  <c r="G44" i="2"/>
  <c r="G45" i="2"/>
  <c r="G46" i="2"/>
  <c r="I37" i="15" l="1"/>
  <c r="D18" i="9"/>
  <c r="F18" i="9" s="1"/>
  <c r="I36" i="15"/>
  <c r="F35" i="15"/>
  <c r="F43" i="15" l="1"/>
  <c r="H43" i="15" s="1"/>
  <c r="I35" i="15"/>
  <c r="G18" i="2"/>
  <c r="I43" i="15" l="1"/>
  <c r="E10" i="2"/>
  <c r="D2" i="7"/>
  <c r="C2" i="7"/>
  <c r="F2" i="3"/>
  <c r="D2" i="3"/>
  <c r="D23" i="3" s="1"/>
  <c r="C2" i="3"/>
  <c r="C23" i="3" s="1"/>
  <c r="A1" i="9"/>
  <c r="E4" i="9"/>
  <c r="D4" i="9"/>
  <c r="C4" i="9"/>
  <c r="H10" i="2" l="1"/>
  <c r="G10" i="2"/>
  <c r="G3" i="6"/>
  <c r="E57" i="6"/>
  <c r="E45" i="6"/>
  <c r="E42" i="6"/>
  <c r="E27" i="6"/>
  <c r="E16" i="6"/>
  <c r="E9" i="6"/>
  <c r="E3" i="6"/>
  <c r="F3" i="6"/>
  <c r="E30" i="6" l="1"/>
  <c r="E32" i="6" s="1"/>
  <c r="F57" i="6"/>
  <c r="H57" i="6" s="1"/>
  <c r="G57" i="6" l="1"/>
  <c r="F16" i="6"/>
  <c r="H16" i="6" s="1"/>
  <c r="G16" i="6" l="1"/>
  <c r="E47" i="6"/>
  <c r="F9" i="6"/>
  <c r="H9" i="6" s="1"/>
  <c r="E59" i="6" l="1"/>
  <c r="G9" i="6"/>
  <c r="E12" i="2"/>
  <c r="E14" i="2" l="1"/>
  <c r="E27" i="2"/>
  <c r="D29" i="7" s="1"/>
  <c r="D7" i="7" l="1"/>
  <c r="D9" i="7"/>
  <c r="D36" i="7"/>
  <c r="D17" i="7"/>
  <c r="D18" i="7"/>
  <c r="F27" i="6" l="1"/>
  <c r="B1" i="7"/>
  <c r="D18" i="3"/>
  <c r="C18" i="3"/>
  <c r="D8" i="3"/>
  <c r="C8" i="3"/>
  <c r="B1" i="6"/>
  <c r="B1" i="3"/>
  <c r="F42" i="6"/>
  <c r="F45" i="6"/>
  <c r="B1" i="2"/>
  <c r="F8" i="3" l="1"/>
  <c r="F18" i="3"/>
  <c r="G18" i="3"/>
  <c r="G8" i="3"/>
  <c r="H45" i="6"/>
  <c r="G45" i="6"/>
  <c r="H42" i="6"/>
  <c r="G42" i="6"/>
  <c r="H27" i="6"/>
  <c r="G27" i="6"/>
  <c r="F30" i="6"/>
  <c r="D12" i="2"/>
  <c r="H12" i="2" s="1"/>
  <c r="D10" i="7"/>
  <c r="D8" i="7"/>
  <c r="F32" i="6" l="1"/>
  <c r="H32" i="6" s="1"/>
  <c r="H30" i="6"/>
  <c r="D14" i="2"/>
  <c r="G12" i="2"/>
  <c r="G30" i="6"/>
  <c r="D11" i="7"/>
  <c r="D27" i="2"/>
  <c r="H27" i="2" s="1"/>
  <c r="D6" i="7"/>
  <c r="G32" i="6" l="1"/>
  <c r="F47" i="6"/>
  <c r="F59" i="6" s="1"/>
  <c r="H59" i="6" s="1"/>
  <c r="C10" i="7"/>
  <c r="H14" i="2"/>
  <c r="G27" i="2"/>
  <c r="C29" i="7"/>
  <c r="C11" i="7"/>
  <c r="C7" i="7"/>
  <c r="C8" i="7" s="1"/>
  <c r="C9" i="7"/>
  <c r="C36" i="7"/>
  <c r="G14" i="2"/>
  <c r="C6" i="7"/>
  <c r="C17" i="7"/>
  <c r="C18" i="7"/>
  <c r="C15" i="7"/>
  <c r="D30" i="2"/>
  <c r="C16" i="7"/>
  <c r="D16" i="7"/>
  <c r="H47" i="6" l="1"/>
  <c r="G47" i="6"/>
  <c r="D38" i="2"/>
  <c r="D42" i="2" s="1"/>
  <c r="E7" i="13" s="1"/>
  <c r="C8" i="9"/>
  <c r="C38" i="7"/>
  <c r="C21" i="7"/>
  <c r="C22" i="7"/>
  <c r="D15" i="7"/>
  <c r="E30" i="2"/>
  <c r="G30" i="2" s="1"/>
  <c r="H30" i="2" l="1"/>
  <c r="C23" i="9"/>
  <c r="C23" i="7" s="1"/>
  <c r="E33" i="13"/>
  <c r="C31" i="7" s="1"/>
  <c r="D8" i="9"/>
  <c r="E8" i="9" s="1"/>
  <c r="D38" i="7"/>
  <c r="D22" i="7"/>
  <c r="E38" i="2"/>
  <c r="D21" i="7"/>
  <c r="E42" i="2" l="1"/>
  <c r="G42" i="2" s="1"/>
  <c r="H38" i="2"/>
  <c r="C24" i="7"/>
  <c r="D23" i="9"/>
  <c r="F23" i="9" s="1"/>
  <c r="F8" i="9"/>
  <c r="E58" i="13"/>
  <c r="C30" i="7"/>
  <c r="G38" i="2"/>
  <c r="D48" i="2"/>
  <c r="F7" i="13" l="1"/>
  <c r="H42" i="2"/>
  <c r="E23" i="9"/>
  <c r="D23" i="7"/>
  <c r="D24" i="7"/>
  <c r="E48" i="2"/>
  <c r="H48" i="2" s="1"/>
  <c r="I7" i="13" l="1"/>
  <c r="H7" i="13"/>
  <c r="F33" i="13"/>
  <c r="G48" i="2"/>
  <c r="H33" i="13" l="1"/>
  <c r="I33" i="13"/>
  <c r="D31" i="7"/>
  <c r="D30" i="7"/>
  <c r="F58" i="13"/>
  <c r="I58" i="13" l="1"/>
  <c r="H58" i="13"/>
</calcChain>
</file>

<file path=xl/sharedStrings.xml><?xml version="1.0" encoding="utf-8"?>
<sst xmlns="http://schemas.openxmlformats.org/spreadsheetml/2006/main" count="530" uniqueCount="332">
  <si>
    <t>Mid-Year Return 2023-24</t>
  </si>
  <si>
    <t>College</t>
  </si>
  <si>
    <t>Contact</t>
  </si>
  <si>
    <t>Telephone</t>
  </si>
  <si>
    <t>Email:</t>
  </si>
  <si>
    <t>DECLARATION:</t>
  </si>
  <si>
    <t>The attached worksheets represent an update on the financial forecasts for the College, based on the actual financial results for the year to date and other relevant information. I consider the revised forecasts to be a reasonable assessment of the College's projected finanical position at the end of this academic year in the light of the information available to me.</t>
  </si>
  <si>
    <t>Signed:</t>
  </si>
  <si>
    <t>Principal</t>
  </si>
  <si>
    <t>Date:</t>
  </si>
  <si>
    <t>Statement of Comprehensive income and expenditure (Consolidated)</t>
  </si>
  <si>
    <t>FFR     2023-24</t>
  </si>
  <si>
    <t>MYR    2023-24</t>
  </si>
  <si>
    <t>Variance</t>
  </si>
  <si>
    <t>Explanation for variance</t>
  </si>
  <si>
    <t>£000</t>
  </si>
  <si>
    <t>%</t>
  </si>
  <si>
    <t>£</t>
  </si>
  <si>
    <t>INCOME</t>
  </si>
  <si>
    <t>Tuition fees and education contracts</t>
  </si>
  <si>
    <t>Funding council/RSB grants</t>
  </si>
  <si>
    <t>Research grants and contracts</t>
  </si>
  <si>
    <t>Other income</t>
  </si>
  <si>
    <t>Investment income</t>
  </si>
  <si>
    <t xml:space="preserve">Total income before donations and endowments </t>
  </si>
  <si>
    <t>Donations and endowments</t>
  </si>
  <si>
    <t>Total income</t>
  </si>
  <si>
    <t>EXPENDITURE</t>
  </si>
  <si>
    <t>Staff costs</t>
  </si>
  <si>
    <t>Staff costs - exceptional restructuring costs</t>
  </si>
  <si>
    <t>Exceptional costs - non-staff</t>
  </si>
  <si>
    <t>Other operating expenses</t>
  </si>
  <si>
    <t>Donation to Arms Length Foundation</t>
  </si>
  <si>
    <t>Depreciation</t>
  </si>
  <si>
    <t>Interest and other finance costs</t>
  </si>
  <si>
    <t>Total expenditure</t>
  </si>
  <si>
    <t>Surplus/(deficit) before other gains and losses and share of operating surplus/deficit of joint ventures and associates</t>
  </si>
  <si>
    <t>Gain/(loss) on disposal of fixed assets</t>
  </si>
  <si>
    <t>Gain/(loss) on investments</t>
  </si>
  <si>
    <t>Share of operating surplus/(deficit) in joint venture(s)</t>
  </si>
  <si>
    <t>Share of operating surplus/(deficit) in associate(s)</t>
  </si>
  <si>
    <t>Surplus/(deficit) before tax</t>
  </si>
  <si>
    <t>Other taxation</t>
  </si>
  <si>
    <t>Surplus/(deficit) for the year</t>
  </si>
  <si>
    <t>Unrealised surplus on revaluation of land and buildings</t>
  </si>
  <si>
    <t>Actuarial (loss)/gain in respect of pension schemes</t>
  </si>
  <si>
    <t xml:space="preserve">Other comprehensive income </t>
  </si>
  <si>
    <t>Total comprehensive income for the year</t>
  </si>
  <si>
    <t xml:space="preserve">a) </t>
  </si>
  <si>
    <t>FE - UK</t>
  </si>
  <si>
    <t>b)</t>
  </si>
  <si>
    <t>FE - EU</t>
  </si>
  <si>
    <t>c)</t>
  </si>
  <si>
    <t>HE</t>
  </si>
  <si>
    <t>d)</t>
  </si>
  <si>
    <t>Non-EU</t>
  </si>
  <si>
    <t>e)</t>
  </si>
  <si>
    <t>SDS contracts</t>
  </si>
  <si>
    <t>f)</t>
  </si>
  <si>
    <t>Education contracts</t>
  </si>
  <si>
    <t>g)</t>
  </si>
  <si>
    <t>Other</t>
  </si>
  <si>
    <t>Total tuition fees and education contracts</t>
  </si>
  <si>
    <t>SFC / RSB Grants</t>
  </si>
  <si>
    <t>a)</t>
  </si>
  <si>
    <t>SFC / RSB FE recurrent grant (including fee waiver)</t>
  </si>
  <si>
    <t>UHI recurrent grant - HE provision</t>
  </si>
  <si>
    <t>FE Childcare funds</t>
  </si>
  <si>
    <t>Release of SFC / RSB deferred capital grants</t>
  </si>
  <si>
    <t>SFC capital grant</t>
  </si>
  <si>
    <t>SFC grant for NPD</t>
  </si>
  <si>
    <t>Other SFC / RSB grants - FE provision</t>
  </si>
  <si>
    <t>h)</t>
  </si>
  <si>
    <t>Other UHI grants - HE provision</t>
  </si>
  <si>
    <t>Total SFC / RSB Grants</t>
  </si>
  <si>
    <t>European Commission</t>
  </si>
  <si>
    <t>Other grants and contracts</t>
  </si>
  <si>
    <t>Total research grants and contracts</t>
  </si>
  <si>
    <t>Other Income</t>
  </si>
  <si>
    <t>Catering and residences</t>
  </si>
  <si>
    <t>Other European Income</t>
  </si>
  <si>
    <t>Other income generating activities</t>
  </si>
  <si>
    <t>Grants from ALF</t>
  </si>
  <si>
    <t>i) Revenue</t>
  </si>
  <si>
    <t>II) Capital</t>
  </si>
  <si>
    <t>Non-government capital grant</t>
  </si>
  <si>
    <t>Other grant income</t>
  </si>
  <si>
    <t>Release of non-SFC government deferred capital grant</t>
  </si>
  <si>
    <t>Income from Coronavirus Job Retention Scheme</t>
  </si>
  <si>
    <t>Total other income</t>
  </si>
  <si>
    <t>Investment income on endowments</t>
  </si>
  <si>
    <t>Investment income on restricted reserves</t>
  </si>
  <si>
    <t>Other investment income</t>
  </si>
  <si>
    <t>Other interest receivable</t>
  </si>
  <si>
    <t>Net return on pension scheme</t>
  </si>
  <si>
    <t>Total investment income</t>
  </si>
  <si>
    <t>Donations and endowment income</t>
  </si>
  <si>
    <t>New endowments</t>
  </si>
  <si>
    <t>Donations with restrictions</t>
  </si>
  <si>
    <t>Unrestricted donations</t>
  </si>
  <si>
    <t>Total donation and endowment income</t>
  </si>
  <si>
    <t>STAFF COSTS</t>
  </si>
  <si>
    <t>Teaching departments</t>
  </si>
  <si>
    <t>Teaching support services</t>
  </si>
  <si>
    <t>Other support services</t>
  </si>
  <si>
    <t>Administration and central services</t>
  </si>
  <si>
    <t>Premises</t>
  </si>
  <si>
    <t>Other staff costs</t>
  </si>
  <si>
    <t>Impact of FRS 102 pensions reported costs (less contributions paid included above)</t>
  </si>
  <si>
    <t>Normal staff costs</t>
  </si>
  <si>
    <t>Exceptional restructuring costs</t>
  </si>
  <si>
    <t>Total staff costs</t>
  </si>
  <si>
    <t>Additional breakdown of staff costs</t>
  </si>
  <si>
    <t>Salaries</t>
  </si>
  <si>
    <t>Social security costs</t>
  </si>
  <si>
    <t>Pension contributions</t>
  </si>
  <si>
    <t>Non-cash pension adjustments - net service cost</t>
  </si>
  <si>
    <t>Non-cash pension adjustments - early retirement provision</t>
  </si>
  <si>
    <t>Severance payments</t>
  </si>
  <si>
    <t>NON-STAFF COSTS</t>
  </si>
  <si>
    <t xml:space="preserve">General education </t>
  </si>
  <si>
    <t>(i)</t>
  </si>
  <si>
    <t>Maintenance</t>
  </si>
  <si>
    <t>(ii)</t>
  </si>
  <si>
    <t>Utilities</t>
  </si>
  <si>
    <t>(iii)</t>
  </si>
  <si>
    <t>i)</t>
  </si>
  <si>
    <t>Overspend on student support funds *</t>
  </si>
  <si>
    <t>j)</t>
  </si>
  <si>
    <t>Planned maintenance</t>
  </si>
  <si>
    <t>k)</t>
  </si>
  <si>
    <t xml:space="preserve">Movement on early retirement pension provision </t>
  </si>
  <si>
    <t>l)</t>
  </si>
  <si>
    <t>NPD</t>
  </si>
  <si>
    <t>m)</t>
  </si>
  <si>
    <t>Total other operating expenses</t>
  </si>
  <si>
    <t>Government funded assets</t>
  </si>
  <si>
    <t>Non-government funded assets</t>
  </si>
  <si>
    <t>NPD funded assets</t>
  </si>
  <si>
    <t>Total depreciation</t>
  </si>
  <si>
    <t>Interest</t>
  </si>
  <si>
    <t>On bank loans, overdrafts and other loans</t>
  </si>
  <si>
    <t>Finance lease interest</t>
  </si>
  <si>
    <t>Net charge on pension scheme</t>
  </si>
  <si>
    <t>NPD interest</t>
  </si>
  <si>
    <t>Total interest</t>
  </si>
  <si>
    <t xml:space="preserve">* </t>
  </si>
  <si>
    <t>Includes any overspend on bursaries, discretionary funds, and student funds received from SAAS, but excludes childcare funds.</t>
  </si>
  <si>
    <t>ADJUSTED OPERATING RESULT</t>
  </si>
  <si>
    <t>Add:</t>
  </si>
  <si>
    <r>
      <t xml:space="preserve">Total depreciation (Government-funded, privately funded and NPD-funded assets) net of deferred capital grant release </t>
    </r>
    <r>
      <rPr>
        <i/>
        <sz val="13"/>
        <rFont val="Calibri"/>
        <family val="2"/>
        <scheme val="minor"/>
      </rPr>
      <t>(incorporated colleges only)</t>
    </r>
  </si>
  <si>
    <t>Exceptional non-restructuring items (e.g. impairment costs)</t>
  </si>
  <si>
    <t>Donation to Arms-Length Foundation (incorporated colleges only)</t>
  </si>
  <si>
    <t>Non-cash pension adjustment - net service cost</t>
  </si>
  <si>
    <t>Non-cash pension adjustment - ERP</t>
  </si>
  <si>
    <t>Non-cash pension adjustment -net interest costs</t>
  </si>
  <si>
    <t>Deduct:</t>
  </si>
  <si>
    <t>Non-Government capital grants (e.g. ALF capital grant)</t>
  </si>
  <si>
    <r>
      <rPr>
        <sz val="7"/>
        <color rgb="FF000000"/>
        <rFont val="Times New Roman"/>
        <family val="1"/>
      </rPr>
      <t xml:space="preserve"> </t>
    </r>
    <r>
      <rPr>
        <sz val="13"/>
        <color rgb="FF000000"/>
        <rFont val="Calibri"/>
        <family val="2"/>
      </rPr>
      <t xml:space="preserve">Exceptional income (if disclosed as exceptional in accounts) </t>
    </r>
  </si>
  <si>
    <r>
      <t xml:space="preserve">CBP allocated to loan repayments and other capital items </t>
    </r>
    <r>
      <rPr>
        <i/>
        <sz val="13"/>
        <rFont val="Calibri"/>
        <family val="2"/>
      </rPr>
      <t>(incorporated colleges only)</t>
    </r>
  </si>
  <si>
    <t>NPD payments to reduce NPD balance sheet debt</t>
  </si>
  <si>
    <t>Adjusted operating result</t>
  </si>
  <si>
    <r>
      <t xml:space="preserve">Cash budget for priorities </t>
    </r>
    <r>
      <rPr>
        <b/>
        <i/>
        <sz val="13"/>
        <rFont val="Calibri"/>
        <family val="2"/>
        <scheme val="minor"/>
      </rPr>
      <t>(incorporated colleges)</t>
    </r>
    <r>
      <rPr>
        <b/>
        <sz val="13"/>
        <rFont val="Calibri"/>
        <family val="2"/>
        <scheme val="minor"/>
      </rPr>
      <t>:</t>
    </r>
  </si>
  <si>
    <t>Revenue priorities</t>
  </si>
  <si>
    <t>Student support funding</t>
  </si>
  <si>
    <t xml:space="preserve">2015-16 pay award </t>
  </si>
  <si>
    <t>Voluntary severance</t>
  </si>
  <si>
    <t>Estates costs</t>
  </si>
  <si>
    <t>Other - please describe</t>
  </si>
  <si>
    <t>Total impact on operating position</t>
  </si>
  <si>
    <t>Capital priorities</t>
  </si>
  <si>
    <t>Loan repayments</t>
  </si>
  <si>
    <t>NPD / PFI repayments</t>
  </si>
  <si>
    <t>Provisions pre 1 April 2014</t>
  </si>
  <si>
    <t>Total capital</t>
  </si>
  <si>
    <t xml:space="preserve">Total cash budget for priorities spend </t>
  </si>
  <si>
    <t>Balance Sheet</t>
  </si>
  <si>
    <t>Non-current assets</t>
  </si>
  <si>
    <t>Intangible assets</t>
  </si>
  <si>
    <t>Fixed assets</t>
  </si>
  <si>
    <t>Investments</t>
  </si>
  <si>
    <t>Total non-current assets</t>
  </si>
  <si>
    <t>Current assets</t>
  </si>
  <si>
    <t>Stock</t>
  </si>
  <si>
    <t>Debtors</t>
  </si>
  <si>
    <t>Cash and cash equivalents</t>
  </si>
  <si>
    <t>Other (e.g. assets for resale)</t>
  </si>
  <si>
    <t>Total current assets</t>
  </si>
  <si>
    <t>Creditors: amounts falling due within one year</t>
  </si>
  <si>
    <t>Bank loans and external borrowing</t>
  </si>
  <si>
    <t>Bank overdrafts</t>
  </si>
  <si>
    <t>Lennartz creditor</t>
  </si>
  <si>
    <t>Obligations under finance leases and service concessions</t>
  </si>
  <si>
    <t>Payments received in advance</t>
  </si>
  <si>
    <t>Amounts owed to Funding Council</t>
  </si>
  <si>
    <t>Obligations under PFI/NPD</t>
  </si>
  <si>
    <t>Deferred capital grant</t>
  </si>
  <si>
    <t>Other creditors and accruals</t>
  </si>
  <si>
    <t>Total creditors &lt; 1year</t>
  </si>
  <si>
    <t>Share of net assets/(liabilities) in associate</t>
  </si>
  <si>
    <t>NET CURRENT ASSETS/LIABILITIES</t>
  </si>
  <si>
    <t>TOTAL ASSETS LESS CURRENT LIABILITIES</t>
  </si>
  <si>
    <t>Creditors: amounts falling due after more than one year</t>
  </si>
  <si>
    <t>Local authority loans</t>
  </si>
  <si>
    <t>Finance leases and service concessions</t>
  </si>
  <si>
    <t>Amounts repayable to Funding Council</t>
  </si>
  <si>
    <t>Other creditors</t>
  </si>
  <si>
    <t>Total creditors &gt;1 year</t>
  </si>
  <si>
    <t>Provisions</t>
  </si>
  <si>
    <t>Pension provisions</t>
  </si>
  <si>
    <t>Total provisions</t>
  </si>
  <si>
    <t>TOTAL NET ASSETS</t>
  </si>
  <si>
    <t>Restricted Reserves</t>
  </si>
  <si>
    <t>Endowment Reserve</t>
  </si>
  <si>
    <t>Restricted Reserve</t>
  </si>
  <si>
    <t>Unrestricted reserves</t>
  </si>
  <si>
    <t>Income and Expenditure Reserve</t>
  </si>
  <si>
    <t>Revaluation reserve</t>
  </si>
  <si>
    <t>Non-controlling interest</t>
  </si>
  <si>
    <t>TOTAL RESERVES</t>
  </si>
  <si>
    <t>Check</t>
  </si>
  <si>
    <t>LIQUIDITY ANALYSIS</t>
  </si>
  <si>
    <t>I-------------Variance------------I</t>
  </si>
  <si>
    <t>Stocks</t>
  </si>
  <si>
    <t>Total Current Assets</t>
  </si>
  <si>
    <r>
      <t xml:space="preserve">Less Creditors: Amounts falling due within one year </t>
    </r>
    <r>
      <rPr>
        <b/>
        <sz val="10"/>
        <color rgb="FF0070C0"/>
        <rFont val="Calibri"/>
        <family val="2"/>
        <scheme val="minor"/>
      </rPr>
      <t>excl Deferred Capital Grants</t>
    </r>
  </si>
  <si>
    <t>Amounts owed to SFC</t>
  </si>
  <si>
    <r>
      <t>Obligations under PFI / NPD</t>
    </r>
    <r>
      <rPr>
        <sz val="10"/>
        <color rgb="FFFF0000"/>
        <rFont val="Calibri"/>
        <family val="2"/>
        <scheme val="minor"/>
      </rPr>
      <t xml:space="preserve"> (Unfunded Only)</t>
    </r>
  </si>
  <si>
    <r>
      <t xml:space="preserve">Total Creditors: Amounts falling due within one year </t>
    </r>
    <r>
      <rPr>
        <b/>
        <sz val="10"/>
        <color rgb="FF0070C0"/>
        <rFont val="Calibri"/>
        <family val="2"/>
        <scheme val="minor"/>
      </rPr>
      <t>excl Deferred Capital Grants</t>
    </r>
  </si>
  <si>
    <t>Liquidity position (Baseline Cash)</t>
  </si>
  <si>
    <t>Liquidity ratio</t>
  </si>
  <si>
    <t>ADDITIONAL INFORMATION</t>
  </si>
  <si>
    <r>
      <t xml:space="preserve">Longer Term Obligations under PFI / NPD </t>
    </r>
    <r>
      <rPr>
        <b/>
        <sz val="10"/>
        <color rgb="FFFF0000"/>
        <rFont val="Calibri"/>
        <family val="2"/>
        <scheme val="minor"/>
      </rPr>
      <t>(Unfunded Only)</t>
    </r>
  </si>
  <si>
    <t>Other Longer Term Liabilities in Balance Sheet resulting in cash outflows</t>
  </si>
  <si>
    <t>Other Cash Commitments not included in Balance Sheet</t>
  </si>
  <si>
    <t>Liquidity position less Longer Term Cash Liabilities/Commitments</t>
  </si>
  <si>
    <t>Cashflow</t>
  </si>
  <si>
    <t>Cash flow from operating activities</t>
  </si>
  <si>
    <t xml:space="preserve">Surplus / (deficit) for the year </t>
  </si>
  <si>
    <t>Adjustment for non-cash items</t>
  </si>
  <si>
    <t>Amortisation of intangibles</t>
  </si>
  <si>
    <t>Benefit on acquisition</t>
  </si>
  <si>
    <t>Amortisation of goodwill</t>
  </si>
  <si>
    <t>Loss / (gain) on investments</t>
  </si>
  <si>
    <t>Decrease / (increase) in stock</t>
  </si>
  <si>
    <t>Decrease / (increase) in debtors</t>
  </si>
  <si>
    <t>Increase / (decrease) in creditors</t>
  </si>
  <si>
    <t>Increase / (decrease) in pension provision</t>
  </si>
  <si>
    <t>Increase / (decrease in other provisions</t>
  </si>
  <si>
    <t>Receipt of donated equipment</t>
  </si>
  <si>
    <t>Share of operating surplus / (deficit) in joint venture</t>
  </si>
  <si>
    <t>Share of operating surplus / (deficit) in associate</t>
  </si>
  <si>
    <t>n)</t>
  </si>
  <si>
    <t>Total adjustment for non-cash items</t>
  </si>
  <si>
    <t>Adjustment for investing or financing activities</t>
  </si>
  <si>
    <t>Interest payable</t>
  </si>
  <si>
    <t>Endowment income</t>
  </si>
  <si>
    <t>Loss / (gain) on the sale of assets</t>
  </si>
  <si>
    <t>Capital grant income</t>
  </si>
  <si>
    <t>Total adjustment for investing or financing activities</t>
  </si>
  <si>
    <t>Net cash inflow from operating activities</t>
  </si>
  <si>
    <t>Cash flow from investing activities</t>
  </si>
  <si>
    <t>Proceeds from sales of fixed assets</t>
  </si>
  <si>
    <t>Proceeds from sales of intangible assets</t>
  </si>
  <si>
    <t>Capital grants receipts</t>
  </si>
  <si>
    <t>Disposal of non-current asset investments</t>
  </si>
  <si>
    <t>Withdrawal of deposits</t>
  </si>
  <si>
    <t>Payments made to acquire fixed assets</t>
  </si>
  <si>
    <t>Payments made to acquire intangible assets</t>
  </si>
  <si>
    <t>New non-current asset investments</t>
  </si>
  <si>
    <t>New deposits</t>
  </si>
  <si>
    <t>Total cash flows from investing activities</t>
  </si>
  <si>
    <t>Cash flows from financing activities</t>
  </si>
  <si>
    <t>Interest paid</t>
  </si>
  <si>
    <t>Interest element of finance lease and service concession</t>
  </si>
  <si>
    <t>Endowment cash received</t>
  </si>
  <si>
    <t>New secured loans</t>
  </si>
  <si>
    <t>New unsecured loans</t>
  </si>
  <si>
    <t>Repayments of amounts borrowed</t>
  </si>
  <si>
    <t>Capital element of finance lease and service concession payments</t>
  </si>
  <si>
    <t>Total cash flows from financing activities</t>
  </si>
  <si>
    <t>(Decrease) / increase in cash and cash equivalents in the year</t>
  </si>
  <si>
    <t>Cash and cash equivalents at beginning of the year</t>
  </si>
  <si>
    <t>Cash and cash equivalents at the end of the year</t>
  </si>
  <si>
    <t>Capital Expenditure Projects and Forecast Methods of Financing</t>
  </si>
  <si>
    <t>Expenditure:</t>
  </si>
  <si>
    <t>Land &amp; Buildings</t>
  </si>
  <si>
    <t>Equipment &amp; Others</t>
  </si>
  <si>
    <t>Financed by:</t>
  </si>
  <si>
    <t>Cash reserves</t>
  </si>
  <si>
    <t>Arms Length Foundation</t>
  </si>
  <si>
    <t>Leasing</t>
  </si>
  <si>
    <t>SFC/RSB grant</t>
  </si>
  <si>
    <r>
      <t xml:space="preserve">Re-investment of proceeds from disposal of assets </t>
    </r>
    <r>
      <rPr>
        <b/>
        <sz val="11"/>
        <rFont val="Calibri"/>
        <family val="2"/>
        <scheme val="minor"/>
      </rPr>
      <t>*</t>
    </r>
  </si>
  <si>
    <t>Non-SFC/RSB grants</t>
  </si>
  <si>
    <t>PFI/NPD</t>
  </si>
  <si>
    <t>Other - please specify if material</t>
  </si>
  <si>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to be included only where this has been agreed by SFC</t>
    </r>
  </si>
  <si>
    <t>Capital disposals</t>
  </si>
  <si>
    <t>Disposal proceeds:</t>
  </si>
  <si>
    <t>Asset description</t>
  </si>
  <si>
    <t>Gain/(loss) on disposal:</t>
  </si>
  <si>
    <t>FINANCIAL SUMMARY</t>
  </si>
  <si>
    <t xml:space="preserve"> </t>
  </si>
  <si>
    <t>Income ratios</t>
  </si>
  <si>
    <t>Total Income</t>
  </si>
  <si>
    <t>Total Funding Council Grant (excluding release of deferred capital grant) as % of Total Income</t>
  </si>
  <si>
    <t>Total non-Funding Council Grant (including release of SFC DCG) as % of Total Income</t>
  </si>
  <si>
    <t>Total Education Contracts and Tuition Fees as % of Total Income</t>
  </si>
  <si>
    <t>Total Research Grants and Contracts as % of Total Income</t>
  </si>
  <si>
    <t>Total Other Income as % of Total Income</t>
  </si>
  <si>
    <t>Expenditure ratios</t>
  </si>
  <si>
    <t>Total Expenditure</t>
  </si>
  <si>
    <t>Salaries as % of Total Expenditure</t>
  </si>
  <si>
    <t>Other operating costs as % of Total Expenditure</t>
  </si>
  <si>
    <t>Depreciation/amortisation as % of Total Expenditure</t>
  </si>
  <si>
    <t>Operating position</t>
  </si>
  <si>
    <t>Operating Surplus/(deficit)</t>
  </si>
  <si>
    <t>Operating Surplus/(deficit) as % of Total Income</t>
  </si>
  <si>
    <t>Adjusted operating surplus/(deficit)</t>
  </si>
  <si>
    <t>Adjusted operating surplus/(deficit) as % of Total Income</t>
  </si>
  <si>
    <t>Cash Position</t>
  </si>
  <si>
    <t>Cash and Current Asset Investments</t>
  </si>
  <si>
    <t>Overdrafts</t>
  </si>
  <si>
    <t>Days Ratio of Cash to Total Expenditure</t>
  </si>
  <si>
    <t>Net cash inflow/(outflow) from operating activities</t>
  </si>
  <si>
    <t>Net cash inflow/(outflow) from operating activities as % of Total Income</t>
  </si>
  <si>
    <t>Balance Sheet strength</t>
  </si>
  <si>
    <t>Liquidity Ratio</t>
  </si>
  <si>
    <t>Unrestricted reserves as % of Total Income</t>
  </si>
  <si>
    <t>Total borrowing (Overdrafts, Loans, Finance Leases, PFI/NPD)</t>
  </si>
  <si>
    <t>Interest 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</si>
</sst>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43" formatCode="_-* #,##0.00_-;\-* #,##0.00_-;_-* &quot;-&quot;??_-;_-@_-"/>
    <numFmt numFmtId="164" formatCode="0.0%"/>
    <numFmt numFmtId="165" formatCode="General_)"/>
    <numFmt numFmtId="166" formatCode="#,##0;\(#,##0\)"/>
    <numFmt numFmtId="167" formatCode="0%;\(0%\)"/>
    <numFmt numFmtId="168" formatCode="#,##0_ ;\-#,##0\ "/>
    <numFmt numFmtId="169" formatCode="[$-F800]dddd\,\ mmmm\ dd\,\ yyyy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Garamond"/>
      <family val="1"/>
    </font>
    <font>
      <sz val="10"/>
      <name val="Garamond"/>
      <family val="1"/>
    </font>
    <font>
      <sz val="8"/>
      <name val="Arial"/>
      <family val="2"/>
    </font>
    <font>
      <sz val="10"/>
      <name val="Courier"/>
      <family val="3"/>
    </font>
    <font>
      <sz val="11"/>
      <name val="Garamond"/>
      <family val="1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sz val="10"/>
      <name val="Arial"/>
      <family val="2"/>
    </font>
    <font>
      <b/>
      <sz val="13"/>
      <name val="Calibri"/>
      <family val="2"/>
    </font>
    <font>
      <sz val="13"/>
      <name val="Garamond"/>
      <family val="1"/>
    </font>
    <font>
      <sz val="13"/>
      <name val="Arial"/>
      <family val="2"/>
    </font>
    <font>
      <sz val="13"/>
      <name val="Calibri"/>
      <family val="2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3"/>
      <name val="Calibri"/>
      <family val="2"/>
      <scheme val="minor"/>
    </font>
    <font>
      <i/>
      <sz val="13"/>
      <name val="Calibri"/>
      <family val="2"/>
      <scheme val="minor"/>
    </font>
    <font>
      <i/>
      <sz val="13"/>
      <name val="Calibri"/>
      <family val="2"/>
    </font>
    <font>
      <sz val="9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orbel"/>
      <family val="2"/>
    </font>
    <font>
      <b/>
      <i/>
      <sz val="11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7"/>
      <color rgb="FF000000"/>
      <name val="Times New Roman"/>
      <family val="1"/>
    </font>
    <font>
      <sz val="13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</borders>
  <cellStyleXfs count="24">
    <xf numFmtId="0" fontId="0" fillId="0" borderId="0"/>
    <xf numFmtId="165" fontId="5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0" borderId="0" applyBorder="0"/>
    <xf numFmtId="0" fontId="3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</cellStyleXfs>
  <cellXfs count="314">
    <xf numFmtId="0" fontId="0" fillId="0" borderId="0" xfId="0"/>
    <xf numFmtId="0" fontId="0" fillId="3" borderId="0" xfId="0" applyFill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/>
    <xf numFmtId="0" fontId="3" fillId="3" borderId="0" xfId="0" applyFont="1" applyFill="1" applyAlignment="1">
      <alignment wrapText="1"/>
    </xf>
    <xf numFmtId="166" fontId="6" fillId="3" borderId="0" xfId="0" applyNumberFormat="1" applyFont="1" applyFill="1"/>
    <xf numFmtId="0" fontId="6" fillId="3" borderId="0" xfId="0" quotePrefix="1" applyFont="1" applyFill="1" applyAlignment="1">
      <alignment horizontal="center"/>
    </xf>
    <xf numFmtId="166" fontId="9" fillId="3" borderId="2" xfId="0" applyNumberFormat="1" applyFont="1" applyFill="1" applyBorder="1"/>
    <xf numFmtId="0" fontId="9" fillId="3" borderId="2" xfId="0" applyFont="1" applyFill="1" applyBorder="1"/>
    <xf numFmtId="0" fontId="9" fillId="3" borderId="2" xfId="0" applyFont="1" applyFill="1" applyBorder="1" applyAlignment="1">
      <alignment wrapText="1"/>
    </xf>
    <xf numFmtId="0" fontId="9" fillId="3" borderId="4" xfId="0" applyFont="1" applyFill="1" applyBorder="1"/>
    <xf numFmtId="166" fontId="9" fillId="3" borderId="0" xfId="0" applyNumberFormat="1" applyFont="1" applyFill="1"/>
    <xf numFmtId="166" fontId="9" fillId="3" borderId="3" xfId="0" applyNumberFormat="1" applyFont="1" applyFill="1" applyBorder="1"/>
    <xf numFmtId="166" fontId="9" fillId="3" borderId="2" xfId="0" applyNumberFormat="1" applyFont="1" applyFill="1" applyBorder="1" applyAlignment="1">
      <alignment wrapText="1"/>
    </xf>
    <xf numFmtId="0" fontId="8" fillId="3" borderId="0" xfId="0" applyFont="1" applyFill="1"/>
    <xf numFmtId="0" fontId="7" fillId="3" borderId="0" xfId="0" applyFont="1" applyFill="1"/>
    <xf numFmtId="0" fontId="9" fillId="3" borderId="0" xfId="0" applyFont="1" applyFill="1"/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 vertical="center"/>
    </xf>
    <xf numFmtId="6" fontId="8" fillId="3" borderId="0" xfId="0" quotePrefix="1" applyNumberFormat="1" applyFont="1" applyFill="1" applyAlignment="1">
      <alignment horizontal="center"/>
    </xf>
    <xf numFmtId="6" fontId="8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vertical="center"/>
    </xf>
    <xf numFmtId="164" fontId="7" fillId="3" borderId="0" xfId="0" applyNumberFormat="1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9" fillId="3" borderId="7" xfId="0" applyFont="1" applyFill="1" applyBorder="1" applyAlignment="1">
      <alignment wrapText="1"/>
    </xf>
    <xf numFmtId="3" fontId="9" fillId="3" borderId="2" xfId="0" applyNumberFormat="1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2" fontId="9" fillId="3" borderId="7" xfId="0" applyNumberFormat="1" applyFont="1" applyFill="1" applyBorder="1" applyAlignment="1">
      <alignment horizontal="center" vertical="center"/>
    </xf>
    <xf numFmtId="9" fontId="9" fillId="3" borderId="2" xfId="0" applyNumberFormat="1" applyFont="1" applyFill="1" applyBorder="1" applyAlignment="1">
      <alignment horizontal="center" vertical="center"/>
    </xf>
    <xf numFmtId="9" fontId="9" fillId="3" borderId="11" xfId="0" applyNumberFormat="1" applyFont="1" applyFill="1" applyBorder="1" applyAlignment="1">
      <alignment horizontal="center" vertical="center"/>
    </xf>
    <xf numFmtId="9" fontId="9" fillId="3" borderId="4" xfId="0" applyNumberFormat="1" applyFont="1" applyFill="1" applyBorder="1" applyAlignment="1">
      <alignment horizontal="center" vertical="center"/>
    </xf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/>
    <xf numFmtId="0" fontId="18" fillId="3" borderId="0" xfId="0" applyFont="1" applyFill="1"/>
    <xf numFmtId="0" fontId="15" fillId="2" borderId="1" xfId="0" applyFont="1" applyFill="1" applyBorder="1" applyAlignment="1">
      <alignment vertical="top"/>
    </xf>
    <xf numFmtId="0" fontId="16" fillId="3" borderId="0" xfId="0" applyFont="1" applyFill="1" applyAlignment="1">
      <alignment horizontal="center" vertical="center" wrapText="1"/>
    </xf>
    <xf numFmtId="9" fontId="9" fillId="3" borderId="0" xfId="0" applyNumberFormat="1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right" vertical="center"/>
    </xf>
    <xf numFmtId="166" fontId="8" fillId="3" borderId="5" xfId="0" applyNumberFormat="1" applyFont="1" applyFill="1" applyBorder="1" applyAlignment="1">
      <alignment horizontal="right" vertical="center"/>
    </xf>
    <xf numFmtId="166" fontId="12" fillId="3" borderId="0" xfId="0" applyNumberFormat="1" applyFont="1" applyFill="1" applyAlignment="1">
      <alignment horizontal="right" vertical="center"/>
    </xf>
    <xf numFmtId="166" fontId="13" fillId="3" borderId="0" xfId="0" applyNumberFormat="1" applyFont="1" applyFill="1" applyAlignment="1">
      <alignment horizontal="right" vertical="center"/>
    </xf>
    <xf numFmtId="166" fontId="8" fillId="3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166" fontId="8" fillId="3" borderId="0" xfId="0" applyNumberFormat="1" applyFont="1" applyFill="1" applyAlignment="1">
      <alignment horizontal="right" vertical="center" wrapText="1"/>
    </xf>
    <xf numFmtId="0" fontId="8" fillId="0" borderId="0" xfId="0" applyFont="1" applyAlignment="1">
      <alignment vertical="center"/>
    </xf>
    <xf numFmtId="166" fontId="7" fillId="4" borderId="0" xfId="0" applyNumberFormat="1" applyFont="1" applyFill="1" applyAlignment="1" applyProtection="1">
      <alignment horizontal="right" vertical="center" wrapText="1"/>
      <protection locked="0"/>
    </xf>
    <xf numFmtId="166" fontId="7" fillId="4" borderId="12" xfId="0" applyNumberFormat="1" applyFont="1" applyFill="1" applyBorder="1" applyAlignment="1" applyProtection="1">
      <alignment horizontal="right" vertical="center"/>
      <protection locked="0"/>
    </xf>
    <xf numFmtId="166" fontId="7" fillId="4" borderId="0" xfId="0" applyNumberFormat="1" applyFont="1" applyFill="1" applyAlignment="1" applyProtection="1">
      <alignment horizontal="right" vertical="center"/>
      <protection locked="0"/>
    </xf>
    <xf numFmtId="166" fontId="7" fillId="4" borderId="7" xfId="0" applyNumberFormat="1" applyFont="1" applyFill="1" applyBorder="1" applyAlignment="1" applyProtection="1">
      <alignment horizontal="right" vertical="center" wrapText="1"/>
      <protection locked="0"/>
    </xf>
    <xf numFmtId="166" fontId="9" fillId="3" borderId="4" xfId="0" applyNumberFormat="1" applyFont="1" applyFill="1" applyBorder="1"/>
    <xf numFmtId="2" fontId="9" fillId="0" borderId="4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20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0" borderId="0" xfId="0" applyFont="1" applyAlignment="1">
      <alignment wrapText="1"/>
    </xf>
    <xf numFmtId="166" fontId="19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19" fillId="0" borderId="0" xfId="0" applyFont="1" applyAlignment="1">
      <alignment vertical="center"/>
    </xf>
    <xf numFmtId="166" fontId="20" fillId="0" borderId="0" xfId="0" applyNumberFormat="1" applyFont="1" applyAlignment="1">
      <alignment horizontal="right" vertical="center" wrapText="1"/>
    </xf>
    <xf numFmtId="166" fontId="20" fillId="5" borderId="1" xfId="0" applyNumberFormat="1" applyFont="1" applyFill="1" applyBorder="1" applyAlignment="1" applyProtection="1">
      <alignment horizontal="right" vertical="center" wrapText="1"/>
      <protection locked="0"/>
    </xf>
    <xf numFmtId="1" fontId="9" fillId="3" borderId="0" xfId="0" applyNumberFormat="1" applyFont="1" applyFill="1" applyAlignment="1">
      <alignment horizontal="center" vertical="center"/>
    </xf>
    <xf numFmtId="166" fontId="9" fillId="3" borderId="2" xfId="0" applyNumberFormat="1" applyFont="1" applyFill="1" applyBorder="1" applyAlignment="1">
      <alignment horizontal="left"/>
    </xf>
    <xf numFmtId="166" fontId="9" fillId="3" borderId="2" xfId="0" applyNumberFormat="1" applyFont="1" applyFill="1" applyBorder="1" applyAlignment="1">
      <alignment horizontal="center"/>
    </xf>
    <xf numFmtId="166" fontId="9" fillId="3" borderId="3" xfId="0" applyNumberFormat="1" applyFont="1" applyFill="1" applyBorder="1" applyAlignment="1">
      <alignment horizontal="center"/>
    </xf>
    <xf numFmtId="3" fontId="9" fillId="5" borderId="3" xfId="0" applyNumberFormat="1" applyFont="1" applyFill="1" applyBorder="1" applyAlignment="1" applyProtection="1">
      <alignment horizontal="right" vertical="center" wrapText="1"/>
      <protection locked="0"/>
    </xf>
    <xf numFmtId="3" fontId="9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21" fillId="5" borderId="1" xfId="0" applyFont="1" applyFill="1" applyBorder="1" applyAlignment="1" applyProtection="1">
      <alignment wrapText="1"/>
      <protection locked="0"/>
    </xf>
    <xf numFmtId="0" fontId="19" fillId="0" borderId="0" xfId="0" applyFont="1" applyAlignment="1">
      <alignment vertical="center" wrapText="1"/>
    </xf>
    <xf numFmtId="166" fontId="8" fillId="4" borderId="0" xfId="0" applyNumberFormat="1" applyFont="1" applyFill="1" applyAlignment="1">
      <alignment horizontal="right" vertical="center" wrapText="1"/>
    </xf>
    <xf numFmtId="166" fontId="8" fillId="4" borderId="0" xfId="0" applyNumberFormat="1" applyFont="1" applyFill="1" applyAlignment="1">
      <alignment horizontal="right" vertical="center"/>
    </xf>
    <xf numFmtId="0" fontId="19" fillId="0" borderId="0" xfId="0" applyFont="1" applyAlignment="1">
      <alignment horizontal="left" wrapText="1"/>
    </xf>
    <xf numFmtId="166" fontId="20" fillId="0" borderId="0" xfId="0" applyNumberFormat="1" applyFont="1" applyAlignment="1">
      <alignment vertical="center" wrapText="1"/>
    </xf>
    <xf numFmtId="164" fontId="20" fillId="0" borderId="0" xfId="0" applyNumberFormat="1" applyFont="1" applyAlignment="1">
      <alignment horizontal="center" vertical="center" wrapText="1"/>
    </xf>
    <xf numFmtId="164" fontId="20" fillId="0" borderId="0" xfId="0" applyNumberFormat="1" applyFont="1" applyAlignment="1">
      <alignment wrapText="1"/>
    </xf>
    <xf numFmtId="166" fontId="19" fillId="0" borderId="17" xfId="0" applyNumberFormat="1" applyFont="1" applyBorder="1" applyAlignment="1">
      <alignment wrapText="1"/>
    </xf>
    <xf numFmtId="166" fontId="19" fillId="0" borderId="13" xfId="0" applyNumberFormat="1" applyFont="1" applyBorder="1" applyAlignment="1">
      <alignment wrapText="1"/>
    </xf>
    <xf numFmtId="166" fontId="8" fillId="3" borderId="0" xfId="0" applyNumberFormat="1" applyFont="1" applyFill="1"/>
    <xf numFmtId="166" fontId="9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0" applyFont="1" applyAlignment="1" applyProtection="1">
      <alignment wrapText="1"/>
      <protection locked="0"/>
    </xf>
    <xf numFmtId="164" fontId="9" fillId="3" borderId="4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wrapText="1"/>
    </xf>
    <xf numFmtId="3" fontId="9" fillId="0" borderId="2" xfId="0" applyNumberFormat="1" applyFont="1" applyBorder="1" applyAlignment="1">
      <alignment horizontal="center" vertical="center"/>
    </xf>
    <xf numFmtId="0" fontId="25" fillId="0" borderId="0" xfId="0" applyFont="1" applyAlignment="1">
      <alignment wrapText="1"/>
    </xf>
    <xf numFmtId="3" fontId="9" fillId="0" borderId="1" xfId="0" applyNumberFormat="1" applyFont="1" applyBorder="1" applyAlignment="1">
      <alignment horizontal="right" vertical="center" wrapText="1"/>
    </xf>
    <xf numFmtId="166" fontId="9" fillId="0" borderId="1" xfId="0" applyNumberFormat="1" applyFont="1" applyBorder="1" applyAlignment="1">
      <alignment horizontal="right" vertical="center" wrapText="1"/>
    </xf>
    <xf numFmtId="0" fontId="20" fillId="0" borderId="0" xfId="0" applyFont="1" applyAlignment="1" applyProtection="1">
      <alignment vertical="center" wrapText="1"/>
      <protection locked="0"/>
    </xf>
    <xf numFmtId="3" fontId="9" fillId="0" borderId="3" xfId="0" applyNumberFormat="1" applyFont="1" applyBorder="1" applyAlignment="1">
      <alignment horizontal="right" vertical="center" wrapText="1"/>
    </xf>
    <xf numFmtId="166" fontId="20" fillId="0" borderId="1" xfId="0" applyNumberFormat="1" applyFont="1" applyBorder="1" applyAlignment="1">
      <alignment horizontal="right" vertical="center" wrapText="1"/>
    </xf>
    <xf numFmtId="0" fontId="21" fillId="0" borderId="0" xfId="0" applyFont="1"/>
    <xf numFmtId="0" fontId="22" fillId="0" borderId="0" xfId="2" applyFont="1"/>
    <xf numFmtId="0" fontId="22" fillId="0" borderId="0" xfId="2" applyFont="1" applyAlignment="1">
      <alignment horizontal="center" vertical="center"/>
    </xf>
    <xf numFmtId="49" fontId="22" fillId="0" borderId="0" xfId="2" applyNumberFormat="1" applyFont="1" applyAlignment="1">
      <alignment horizontal="center" vertical="center"/>
    </xf>
    <xf numFmtId="0" fontId="19" fillId="0" borderId="0" xfId="2" applyFont="1" applyAlignment="1">
      <alignment horizontal="left"/>
    </xf>
    <xf numFmtId="49" fontId="24" fillId="3" borderId="0" xfId="2" applyNumberFormat="1" applyFont="1" applyFill="1"/>
    <xf numFmtId="0" fontId="22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24" fillId="0" borderId="0" xfId="2" applyFont="1" applyAlignment="1">
      <alignment horizontal="center" vertical="center" wrapText="1"/>
    </xf>
    <xf numFmtId="49" fontId="24" fillId="0" borderId="0" xfId="2" applyNumberFormat="1" applyFont="1" applyAlignment="1">
      <alignment horizontal="center" vertical="center" wrapText="1"/>
    </xf>
    <xf numFmtId="0" fontId="24" fillId="0" borderId="0" xfId="2" quotePrefix="1" applyFont="1" applyAlignment="1">
      <alignment horizontal="center" vertical="center"/>
    </xf>
    <xf numFmtId="49" fontId="24" fillId="0" borderId="0" xfId="2" applyNumberFormat="1" applyFont="1" applyAlignment="1">
      <alignment horizontal="center" wrapText="1"/>
    </xf>
    <xf numFmtId="0" fontId="24" fillId="0" borderId="0" xfId="2" applyFont="1"/>
    <xf numFmtId="0" fontId="24" fillId="0" borderId="0" xfId="2" applyFont="1" applyAlignment="1">
      <alignment vertical="top"/>
    </xf>
    <xf numFmtId="0" fontId="22" fillId="0" borderId="0" xfId="2" applyFont="1" applyAlignment="1">
      <alignment horizontal="left" vertical="center"/>
    </xf>
    <xf numFmtId="166" fontId="22" fillId="0" borderId="0" xfId="2" applyNumberFormat="1" applyFont="1" applyAlignment="1">
      <alignment horizontal="center" vertical="center"/>
    </xf>
    <xf numFmtId="167" fontId="28" fillId="0" borderId="0" xfId="2" applyNumberFormat="1" applyFont="1" applyAlignment="1">
      <alignment horizontal="center" vertical="center"/>
    </xf>
    <xf numFmtId="49" fontId="22" fillId="0" borderId="0" xfId="2" applyNumberFormat="1" applyFont="1" applyAlignment="1">
      <alignment horizontal="center" vertical="center" wrapText="1"/>
    </xf>
    <xf numFmtId="0" fontId="22" fillId="0" borderId="0" xfId="2" applyFont="1" applyAlignment="1">
      <alignment horizontal="left"/>
    </xf>
    <xf numFmtId="166" fontId="22" fillId="5" borderId="1" xfId="2" applyNumberFormat="1" applyFont="1" applyFill="1" applyBorder="1" applyAlignment="1" applyProtection="1">
      <alignment horizontal="center"/>
      <protection locked="0"/>
    </xf>
    <xf numFmtId="166" fontId="22" fillId="0" borderId="1" xfId="2" applyNumberFormat="1" applyFont="1" applyBorder="1" applyAlignment="1">
      <alignment horizontal="center"/>
    </xf>
    <xf numFmtId="166" fontId="22" fillId="0" borderId="0" xfId="2" applyNumberFormat="1" applyFont="1" applyAlignment="1">
      <alignment horizontal="center"/>
    </xf>
    <xf numFmtId="49" fontId="22" fillId="0" borderId="0" xfId="2" applyNumberFormat="1" applyFont="1" applyAlignment="1" applyProtection="1">
      <alignment horizontal="left" wrapText="1"/>
      <protection locked="0"/>
    </xf>
    <xf numFmtId="166" fontId="24" fillId="0" borderId="5" xfId="2" applyNumberFormat="1" applyFont="1" applyBorder="1" applyAlignment="1">
      <alignment horizontal="center" vertical="center"/>
    </xf>
    <xf numFmtId="49" fontId="24" fillId="0" borderId="0" xfId="2" applyNumberFormat="1" applyFont="1" applyAlignment="1" applyProtection="1">
      <alignment horizontal="left" wrapText="1"/>
      <protection locked="0"/>
    </xf>
    <xf numFmtId="166" fontId="24" fillId="0" borderId="0" xfId="2" applyNumberFormat="1" applyFont="1" applyAlignment="1">
      <alignment horizontal="center" vertical="center"/>
    </xf>
    <xf numFmtId="49" fontId="24" fillId="0" borderId="0" xfId="2" applyNumberFormat="1" applyFont="1" applyAlignment="1">
      <alignment horizontal="left" wrapText="1"/>
    </xf>
    <xf numFmtId="0" fontId="22" fillId="0" borderId="0" xfId="2" quotePrefix="1" applyFont="1" applyAlignment="1">
      <alignment horizontal="left"/>
    </xf>
    <xf numFmtId="0" fontId="22" fillId="0" borderId="0" xfId="2" applyFont="1" applyAlignment="1">
      <alignment horizontal="left" vertical="top"/>
    </xf>
    <xf numFmtId="49" fontId="22" fillId="0" borderId="0" xfId="2" applyNumberFormat="1" applyFont="1" applyAlignment="1" applyProtection="1">
      <alignment horizontal="left"/>
      <protection locked="0"/>
    </xf>
    <xf numFmtId="0" fontId="22" fillId="0" borderId="0" xfId="2" applyFont="1" applyAlignment="1">
      <alignment vertical="top"/>
    </xf>
    <xf numFmtId="0" fontId="22" fillId="0" borderId="0" xfId="2" applyFont="1" applyAlignment="1">
      <alignment wrapText="1"/>
    </xf>
    <xf numFmtId="49" fontId="22" fillId="0" borderId="0" xfId="2" applyNumberFormat="1" applyFont="1" applyAlignment="1">
      <alignment horizontal="left" wrapText="1"/>
    </xf>
    <xf numFmtId="0" fontId="22" fillId="0" borderId="0" xfId="2" applyFont="1" applyAlignment="1">
      <alignment horizontal="left" wrapText="1"/>
    </xf>
    <xf numFmtId="166" fontId="22" fillId="5" borderId="3" xfId="2" applyNumberFormat="1" applyFont="1" applyFill="1" applyBorder="1" applyAlignment="1" applyProtection="1">
      <alignment horizontal="center"/>
      <protection locked="0"/>
    </xf>
    <xf numFmtId="166" fontId="22" fillId="0" borderId="5" xfId="2" applyNumberFormat="1" applyFont="1" applyBorder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22" fillId="0" borderId="0" xfId="2" applyFont="1" applyAlignment="1">
      <alignment horizontal="center"/>
    </xf>
    <xf numFmtId="0" fontId="24" fillId="3" borderId="0" xfId="2" applyFont="1" applyFill="1"/>
    <xf numFmtId="0" fontId="24" fillId="0" borderId="0" xfId="2" quotePrefix="1" applyFont="1" applyAlignment="1">
      <alignment horizontal="center"/>
    </xf>
    <xf numFmtId="0" fontId="24" fillId="0" borderId="0" xfId="2" applyFont="1" applyAlignment="1">
      <alignment horizontal="center" wrapText="1"/>
    </xf>
    <xf numFmtId="167" fontId="23" fillId="0" borderId="0" xfId="2" applyNumberFormat="1" applyFont="1" applyAlignment="1">
      <alignment horizontal="center"/>
    </xf>
    <xf numFmtId="166" fontId="22" fillId="0" borderId="0" xfId="2" applyNumberFormat="1" applyFont="1" applyAlignment="1" applyProtection="1">
      <alignment horizontal="left" wrapText="1"/>
      <protection locked="0"/>
    </xf>
    <xf numFmtId="0" fontId="22" fillId="0" borderId="0" xfId="2" applyFont="1" applyProtection="1">
      <protection locked="0"/>
    </xf>
    <xf numFmtId="0" fontId="24" fillId="0" borderId="0" xfId="2" applyFont="1" applyAlignment="1">
      <alignment wrapText="1"/>
    </xf>
    <xf numFmtId="166" fontId="24" fillId="0" borderId="5" xfId="2" applyNumberFormat="1" applyFont="1" applyBorder="1" applyAlignment="1">
      <alignment horizontal="center"/>
    </xf>
    <xf numFmtId="166" fontId="24" fillId="0" borderId="0" xfId="2" applyNumberFormat="1" applyFont="1" applyAlignment="1" applyProtection="1">
      <alignment horizontal="left" wrapText="1"/>
      <protection locked="0"/>
    </xf>
    <xf numFmtId="166" fontId="22" fillId="0" borderId="0" xfId="2" applyNumberFormat="1" applyFont="1" applyAlignment="1">
      <alignment horizontal="left" wrapText="1"/>
    </xf>
    <xf numFmtId="166" fontId="24" fillId="0" borderId="0" xfId="2" applyNumberFormat="1" applyFont="1" applyAlignment="1">
      <alignment horizontal="center"/>
    </xf>
    <xf numFmtId="166" fontId="24" fillId="0" borderId="0" xfId="2" applyNumberFormat="1" applyFont="1" applyAlignment="1">
      <alignment horizontal="left" wrapText="1"/>
    </xf>
    <xf numFmtId="0" fontId="24" fillId="0" borderId="14" xfId="2" applyFont="1" applyBorder="1"/>
    <xf numFmtId="0" fontId="24" fillId="0" borderId="15" xfId="2" applyFont="1" applyBorder="1"/>
    <xf numFmtId="166" fontId="24" fillId="0" borderId="15" xfId="2" applyNumberFormat="1" applyFont="1" applyBorder="1" applyAlignment="1">
      <alignment horizontal="center"/>
    </xf>
    <xf numFmtId="167" fontId="23" fillId="0" borderId="15" xfId="2" applyNumberFormat="1" applyFont="1" applyBorder="1" applyAlignment="1">
      <alignment horizontal="center"/>
    </xf>
    <xf numFmtId="0" fontId="24" fillId="0" borderId="18" xfId="2" applyFont="1" applyBorder="1"/>
    <xf numFmtId="0" fontId="24" fillId="0" borderId="17" xfId="2" applyFont="1" applyBorder="1"/>
    <xf numFmtId="166" fontId="22" fillId="6" borderId="1" xfId="2" applyNumberFormat="1" applyFont="1" applyFill="1" applyBorder="1" applyAlignment="1" applyProtection="1">
      <alignment horizontal="center"/>
      <protection locked="0"/>
    </xf>
    <xf numFmtId="0" fontId="22" fillId="0" borderId="0" xfId="2" quotePrefix="1" applyFont="1" applyAlignment="1">
      <alignment vertical="center"/>
    </xf>
    <xf numFmtId="166" fontId="22" fillId="0" borderId="5" xfId="2" applyNumberFormat="1" applyFont="1" applyBorder="1" applyAlignment="1">
      <alignment horizontal="center"/>
    </xf>
    <xf numFmtId="0" fontId="22" fillId="0" borderId="0" xfId="2" applyFont="1" applyAlignment="1">
      <alignment vertical="top" wrapText="1"/>
    </xf>
    <xf numFmtId="0" fontId="22" fillId="0" borderId="0" xfId="2" applyFont="1" applyAlignment="1">
      <alignment horizontal="center" wrapText="1"/>
    </xf>
    <xf numFmtId="0" fontId="30" fillId="0" borderId="0" xfId="2" applyFont="1" applyAlignment="1">
      <alignment horizontal="right" vertical="top"/>
    </xf>
    <xf numFmtId="166" fontId="24" fillId="0" borderId="18" xfId="2" applyNumberFormat="1" applyFont="1" applyBorder="1" applyAlignment="1">
      <alignment horizontal="left" wrapText="1"/>
    </xf>
    <xf numFmtId="166" fontId="24" fillId="0" borderId="18" xfId="2" applyNumberFormat="1" applyFont="1" applyBorder="1" applyAlignment="1" applyProtection="1">
      <alignment horizontal="left" wrapText="1"/>
      <protection locked="0"/>
    </xf>
    <xf numFmtId="166" fontId="8" fillId="0" borderId="0" xfId="0" applyNumberFormat="1" applyFont="1" applyAlignment="1">
      <alignment horizontal="right" vertical="center"/>
    </xf>
    <xf numFmtId="166" fontId="9" fillId="3" borderId="7" xfId="0" applyNumberFormat="1" applyFont="1" applyFill="1" applyBorder="1"/>
    <xf numFmtId="1" fontId="9" fillId="3" borderId="7" xfId="0" applyNumberFormat="1" applyFont="1" applyFill="1" applyBorder="1" applyAlignment="1">
      <alignment horizontal="center" vertical="center"/>
    </xf>
    <xf numFmtId="6" fontId="24" fillId="0" borderId="0" xfId="2" applyNumberFormat="1" applyFont="1" applyAlignment="1">
      <alignment horizontal="center" vertical="center"/>
    </xf>
    <xf numFmtId="166" fontId="22" fillId="0" borderId="3" xfId="2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66" fontId="24" fillId="0" borderId="17" xfId="2" applyNumberFormat="1" applyFont="1" applyBorder="1" applyAlignment="1">
      <alignment horizontal="center"/>
    </xf>
    <xf numFmtId="166" fontId="24" fillId="0" borderId="1" xfId="2" applyNumberFormat="1" applyFont="1" applyBorder="1" applyAlignment="1">
      <alignment horizontal="center"/>
    </xf>
    <xf numFmtId="168" fontId="20" fillId="0" borderId="0" xfId="5" applyNumberFormat="1" applyFont="1" applyFill="1" applyAlignment="1" applyProtection="1">
      <alignment wrapText="1"/>
    </xf>
    <xf numFmtId="168" fontId="15" fillId="0" borderId="0" xfId="5" applyNumberFormat="1" applyFont="1" applyAlignment="1" applyProtection="1">
      <alignment horizontal="center" vertical="center" wrapText="1"/>
    </xf>
    <xf numFmtId="168" fontId="20" fillId="0" borderId="0" xfId="5" applyNumberFormat="1" applyFont="1" applyBorder="1" applyAlignment="1" applyProtection="1">
      <alignment horizontal="center" vertical="center" wrapText="1"/>
    </xf>
    <xf numFmtId="166" fontId="9" fillId="5" borderId="1" xfId="2" applyNumberFormat="1" applyFont="1" applyFill="1" applyBorder="1" applyAlignment="1" applyProtection="1">
      <alignment horizontal="right"/>
      <protection locked="0"/>
    </xf>
    <xf numFmtId="0" fontId="8" fillId="3" borderId="3" xfId="0" applyFont="1" applyFill="1" applyBorder="1" applyAlignment="1">
      <alignment horizontal="center" vertical="center" wrapText="1"/>
    </xf>
    <xf numFmtId="164" fontId="11" fillId="3" borderId="0" xfId="0" applyNumberFormat="1" applyFont="1" applyFill="1"/>
    <xf numFmtId="3" fontId="22" fillId="3" borderId="0" xfId="0" applyNumberFormat="1" applyFont="1" applyFill="1"/>
    <xf numFmtId="3" fontId="9" fillId="3" borderId="0" xfId="0" applyNumberFormat="1" applyFont="1" applyFill="1"/>
    <xf numFmtId="167" fontId="22" fillId="0" borderId="0" xfId="2" applyNumberFormat="1" applyFont="1" applyAlignment="1">
      <alignment horizontal="center" vertical="center"/>
    </xf>
    <xf numFmtId="3" fontId="22" fillId="0" borderId="0" xfId="0" applyNumberFormat="1" applyFont="1"/>
    <xf numFmtId="167" fontId="24" fillId="0" borderId="0" xfId="2" applyNumberFormat="1" applyFont="1" applyAlignment="1">
      <alignment horizontal="center"/>
    </xf>
    <xf numFmtId="167" fontId="24" fillId="0" borderId="15" xfId="2" applyNumberFormat="1" applyFont="1" applyBorder="1" applyAlignment="1">
      <alignment horizontal="center"/>
    </xf>
    <xf numFmtId="49" fontId="21" fillId="5" borderId="1" xfId="0" applyNumberFormat="1" applyFont="1" applyFill="1" applyBorder="1" applyAlignment="1" applyProtection="1">
      <alignment wrapText="1"/>
      <protection locked="0"/>
    </xf>
    <xf numFmtId="166" fontId="22" fillId="7" borderId="1" xfId="2" applyNumberFormat="1" applyFont="1" applyFill="1" applyBorder="1" applyAlignment="1">
      <alignment horizontal="center"/>
    </xf>
    <xf numFmtId="166" fontId="22" fillId="7" borderId="0" xfId="2" applyNumberFormat="1" applyFont="1" applyFill="1" applyAlignment="1">
      <alignment horizontal="center"/>
    </xf>
    <xf numFmtId="164" fontId="20" fillId="0" borderId="0" xfId="0" applyNumberFormat="1" applyFont="1" applyAlignment="1">
      <alignment vertical="center" wrapText="1"/>
    </xf>
    <xf numFmtId="168" fontId="20" fillId="0" borderId="0" xfId="5" applyNumberFormat="1" applyFont="1" applyFill="1" applyAlignment="1" applyProtection="1">
      <alignment vertical="center" wrapText="1"/>
    </xf>
    <xf numFmtId="0" fontId="19" fillId="0" borderId="0" xfId="0" quotePrefix="1" applyFont="1" applyAlignment="1">
      <alignment horizontal="center" wrapText="1"/>
    </xf>
    <xf numFmtId="6" fontId="19" fillId="0" borderId="0" xfId="0" applyNumberFormat="1" applyFont="1" applyAlignment="1">
      <alignment horizontal="center" wrapText="1"/>
    </xf>
    <xf numFmtId="168" fontId="19" fillId="0" borderId="0" xfId="5" applyNumberFormat="1" applyFont="1" applyAlignment="1" applyProtection="1">
      <alignment horizontal="center" wrapText="1"/>
    </xf>
    <xf numFmtId="0" fontId="10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center"/>
    </xf>
    <xf numFmtId="6" fontId="10" fillId="3" borderId="0" xfId="0" quotePrefix="1" applyNumberFormat="1" applyFont="1" applyFill="1" applyAlignment="1">
      <alignment horizontal="center"/>
    </xf>
    <xf numFmtId="6" fontId="10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vertical="center"/>
    </xf>
    <xf numFmtId="164" fontId="9" fillId="3" borderId="0" xfId="0" applyNumberFormat="1" applyFont="1" applyFill="1"/>
    <xf numFmtId="6" fontId="10" fillId="3" borderId="0" xfId="0" applyNumberFormat="1" applyFont="1" applyFill="1" applyAlignment="1" applyProtection="1">
      <alignment horizontal="center"/>
      <protection locked="0"/>
    </xf>
    <xf numFmtId="166" fontId="10" fillId="0" borderId="0" xfId="0" applyNumberFormat="1" applyFont="1" applyAlignment="1">
      <alignment horizontal="right" vertical="center"/>
    </xf>
    <xf numFmtId="166" fontId="10" fillId="3" borderId="0" xfId="0" applyNumberFormat="1" applyFont="1" applyFill="1" applyAlignment="1">
      <alignment horizontal="right" vertical="center"/>
    </xf>
    <xf numFmtId="166" fontId="9" fillId="0" borderId="0" xfId="0" applyNumberFormat="1" applyFont="1" applyAlignment="1">
      <alignment horizontal="right" vertical="center"/>
    </xf>
    <xf numFmtId="166" fontId="9" fillId="3" borderId="0" xfId="0" applyNumberFormat="1" applyFont="1" applyFill="1" applyAlignment="1">
      <alignment horizontal="right" vertical="center"/>
    </xf>
    <xf numFmtId="0" fontId="9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top"/>
    </xf>
    <xf numFmtId="166" fontId="10" fillId="0" borderId="0" xfId="0" applyNumberFormat="1" applyFont="1" applyAlignment="1">
      <alignment horizontal="right"/>
    </xf>
    <xf numFmtId="166" fontId="10" fillId="3" borderId="0" xfId="0" applyNumberFormat="1" applyFont="1" applyFill="1" applyAlignment="1">
      <alignment horizontal="right"/>
    </xf>
    <xf numFmtId="166" fontId="33" fillId="0" borderId="0" xfId="0" applyNumberFormat="1" applyFont="1" applyAlignment="1">
      <alignment horizontal="right" vertical="center"/>
    </xf>
    <xf numFmtId="166" fontId="33" fillId="3" borderId="0" xfId="0" applyNumberFormat="1" applyFont="1" applyFill="1" applyAlignment="1">
      <alignment horizontal="right" vertical="center"/>
    </xf>
    <xf numFmtId="166" fontId="10" fillId="0" borderId="5" xfId="0" applyNumberFormat="1" applyFont="1" applyBorder="1" applyAlignment="1">
      <alignment horizontal="right" vertical="center"/>
    </xf>
    <xf numFmtId="166" fontId="10" fillId="3" borderId="5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vertical="top"/>
    </xf>
    <xf numFmtId="166" fontId="10" fillId="0" borderId="0" xfId="0" applyNumberFormat="1" applyFont="1" applyAlignment="1">
      <alignment horizontal="right" vertical="top"/>
    </xf>
    <xf numFmtId="166" fontId="10" fillId="3" borderId="0" xfId="0" applyNumberFormat="1" applyFont="1" applyFill="1" applyAlignment="1">
      <alignment horizontal="right" vertical="top"/>
    </xf>
    <xf numFmtId="164" fontId="9" fillId="3" borderId="0" xfId="0" applyNumberFormat="1" applyFont="1" applyFill="1" applyAlignment="1">
      <alignment vertical="top"/>
    </xf>
    <xf numFmtId="6" fontId="10" fillId="3" borderId="0" xfId="0" applyNumberFormat="1" applyFont="1" applyFill="1" applyAlignment="1" applyProtection="1">
      <alignment horizontal="center" vertical="top"/>
      <protection locked="0"/>
    </xf>
    <xf numFmtId="166" fontId="10" fillId="0" borderId="6" xfId="0" applyNumberFormat="1" applyFont="1" applyBorder="1" applyAlignment="1">
      <alignment horizontal="right" vertical="center"/>
    </xf>
    <xf numFmtId="166" fontId="10" fillId="3" borderId="6" xfId="0" applyNumberFormat="1" applyFont="1" applyFill="1" applyBorder="1" applyAlignment="1">
      <alignment horizontal="right" vertical="center"/>
    </xf>
    <xf numFmtId="166" fontId="9" fillId="0" borderId="8" xfId="0" applyNumberFormat="1" applyFont="1" applyBorder="1" applyAlignment="1">
      <alignment horizontal="right" vertical="center"/>
    </xf>
    <xf numFmtId="166" fontId="9" fillId="4" borderId="8" xfId="0" applyNumberFormat="1" applyFont="1" applyFill="1" applyBorder="1" applyAlignment="1">
      <alignment horizontal="right" vertical="center"/>
    </xf>
    <xf numFmtId="166" fontId="9" fillId="4" borderId="0" xfId="0" applyNumberFormat="1" applyFont="1" applyFill="1" applyAlignment="1">
      <alignment horizontal="right" vertical="center"/>
    </xf>
    <xf numFmtId="166" fontId="9" fillId="0" borderId="0" xfId="0" applyNumberFormat="1" applyFont="1" applyAlignment="1">
      <alignment horizontal="right"/>
    </xf>
    <xf numFmtId="166" fontId="9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right"/>
    </xf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quotePrefix="1" applyFont="1" applyAlignment="1">
      <alignment horizontal="center"/>
    </xf>
    <xf numFmtId="0" fontId="10" fillId="0" borderId="0" xfId="0" quotePrefix="1" applyFont="1" applyAlignment="1">
      <alignment horizontal="center" vertical="center"/>
    </xf>
    <xf numFmtId="6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right"/>
    </xf>
    <xf numFmtId="166" fontId="9" fillId="0" borderId="0" xfId="0" applyNumberFormat="1" applyFont="1"/>
    <xf numFmtId="167" fontId="9" fillId="0" borderId="0" xfId="0" applyNumberFormat="1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166" fontId="9" fillId="0" borderId="1" xfId="0" applyNumberFormat="1" applyFont="1" applyBorder="1" applyAlignment="1">
      <alignment horizontal="right"/>
    </xf>
    <xf numFmtId="0" fontId="9" fillId="0" borderId="0" xfId="0" applyFont="1" applyAlignment="1" applyProtection="1">
      <alignment horizontal="left" wrapText="1"/>
      <protection locked="0"/>
    </xf>
    <xf numFmtId="166" fontId="9" fillId="5" borderId="1" xfId="0" applyNumberFormat="1" applyFont="1" applyFill="1" applyBorder="1" applyAlignment="1" applyProtection="1">
      <alignment horizontal="right"/>
      <protection locked="0"/>
    </xf>
    <xf numFmtId="166" fontId="9" fillId="0" borderId="17" xfId="0" applyNumberFormat="1" applyFont="1" applyBorder="1" applyAlignment="1">
      <alignment horizontal="right"/>
    </xf>
    <xf numFmtId="166" fontId="10" fillId="0" borderId="5" xfId="0" applyNumberFormat="1" applyFont="1" applyBorder="1" applyAlignment="1">
      <alignment horizontal="right"/>
    </xf>
    <xf numFmtId="166" fontId="9" fillId="0" borderId="5" xfId="0" applyNumberFormat="1" applyFont="1" applyBorder="1" applyAlignment="1">
      <alignment horizontal="right"/>
    </xf>
    <xf numFmtId="0" fontId="33" fillId="3" borderId="0" xfId="0" applyFont="1" applyFill="1"/>
    <xf numFmtId="1" fontId="9" fillId="3" borderId="0" xfId="1" applyNumberFormat="1" applyFont="1" applyFill="1"/>
    <xf numFmtId="1" fontId="10" fillId="3" borderId="0" xfId="1" applyNumberFormat="1" applyFont="1" applyFill="1" applyAlignment="1">
      <alignment horizontal="left"/>
    </xf>
    <xf numFmtId="1" fontId="9" fillId="3" borderId="0" xfId="1" applyNumberFormat="1" applyFont="1" applyFill="1" applyAlignment="1">
      <alignment vertical="center"/>
    </xf>
    <xf numFmtId="1" fontId="10" fillId="3" borderId="0" xfId="1" applyNumberFormat="1" applyFont="1" applyFill="1" applyAlignment="1">
      <alignment horizontal="left" vertical="center"/>
    </xf>
    <xf numFmtId="1" fontId="10" fillId="3" borderId="0" xfId="1" applyNumberFormat="1" applyFont="1" applyFill="1" applyAlignment="1">
      <alignment vertical="center"/>
    </xf>
    <xf numFmtId="6" fontId="10" fillId="3" borderId="0" xfId="0" quotePrefix="1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" fontId="33" fillId="3" borderId="0" xfId="1" applyNumberFormat="1" applyFont="1" applyFill="1" applyAlignment="1">
      <alignment horizontal="left" vertical="center"/>
    </xf>
    <xf numFmtId="1" fontId="9" fillId="3" borderId="0" xfId="1" applyNumberFormat="1" applyFont="1" applyFill="1" applyAlignment="1">
      <alignment horizontal="left" vertical="center"/>
    </xf>
    <xf numFmtId="165" fontId="9" fillId="3" borderId="0" xfId="1" applyFont="1" applyFill="1" applyAlignment="1">
      <alignment vertical="center"/>
    </xf>
    <xf numFmtId="3" fontId="9" fillId="0" borderId="6" xfId="0" applyNumberFormat="1" applyFont="1" applyBorder="1" applyAlignment="1">
      <alignment horizontal="right" vertical="center"/>
    </xf>
    <xf numFmtId="3" fontId="9" fillId="3" borderId="6" xfId="0" applyNumberFormat="1" applyFont="1" applyFill="1" applyBorder="1" applyAlignment="1">
      <alignment horizontal="right" vertical="center"/>
    </xf>
    <xf numFmtId="165" fontId="33" fillId="3" borderId="0" xfId="1" applyFont="1" applyFill="1" applyAlignment="1">
      <alignment vertical="center"/>
    </xf>
    <xf numFmtId="3" fontId="9" fillId="0" borderId="0" xfId="0" applyNumberFormat="1" applyFont="1" applyAlignment="1">
      <alignment horizontal="right" vertical="center"/>
    </xf>
    <xf numFmtId="3" fontId="9" fillId="3" borderId="0" xfId="0" applyNumberFormat="1" applyFont="1" applyFill="1" applyAlignment="1">
      <alignment horizontal="right" vertical="center"/>
    </xf>
    <xf numFmtId="3" fontId="9" fillId="0" borderId="0" xfId="0" applyNumberFormat="1" applyFont="1"/>
    <xf numFmtId="0" fontId="34" fillId="3" borderId="0" xfId="0" applyFont="1" applyFill="1"/>
    <xf numFmtId="0" fontId="7" fillId="3" borderId="4" xfId="0" quotePrefix="1" applyFont="1" applyFill="1" applyBorder="1" applyAlignment="1">
      <alignment horizontal="center"/>
    </xf>
    <xf numFmtId="0" fontId="34" fillId="3" borderId="7" xfId="0" applyFont="1" applyFill="1" applyBorder="1"/>
    <xf numFmtId="0" fontId="34" fillId="0" borderId="0" xfId="0" applyFont="1"/>
    <xf numFmtId="3" fontId="22" fillId="3" borderId="20" xfId="0" applyNumberFormat="1" applyFont="1" applyFill="1" applyBorder="1"/>
    <xf numFmtId="0" fontId="24" fillId="0" borderId="16" xfId="2" applyFont="1" applyBorder="1"/>
    <xf numFmtId="0" fontId="22" fillId="0" borderId="17" xfId="2" applyFont="1" applyBorder="1" applyProtection="1">
      <protection locked="0"/>
    </xf>
    <xf numFmtId="167" fontId="24" fillId="0" borderId="17" xfId="2" applyNumberFormat="1" applyFont="1" applyBorder="1" applyAlignment="1">
      <alignment horizontal="center"/>
    </xf>
    <xf numFmtId="167" fontId="24" fillId="0" borderId="19" xfId="2" applyNumberFormat="1" applyFont="1" applyBorder="1" applyAlignment="1">
      <alignment horizontal="center"/>
    </xf>
    <xf numFmtId="0" fontId="22" fillId="0" borderId="0" xfId="0" applyFont="1"/>
    <xf numFmtId="0" fontId="19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wrapText="1"/>
    </xf>
    <xf numFmtId="0" fontId="24" fillId="0" borderId="0" xfId="0" applyFont="1"/>
    <xf numFmtId="0" fontId="24" fillId="0" borderId="0" xfId="0" quotePrefix="1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vertical="top"/>
    </xf>
    <xf numFmtId="0" fontId="24" fillId="0" borderId="0" xfId="0" applyFont="1" applyAlignment="1">
      <alignment wrapText="1"/>
    </xf>
    <xf numFmtId="0" fontId="22" fillId="0" borderId="0" xfId="0" applyFont="1" applyAlignment="1">
      <alignment wrapText="1"/>
    </xf>
    <xf numFmtId="166" fontId="22" fillId="0" borderId="1" xfId="0" applyNumberFormat="1" applyFont="1" applyBorder="1" applyAlignment="1">
      <alignment horizontal="center"/>
    </xf>
    <xf numFmtId="166" fontId="22" fillId="0" borderId="0" xfId="0" applyNumberFormat="1" applyFont="1" applyAlignment="1">
      <alignment horizontal="center"/>
    </xf>
    <xf numFmtId="167" fontId="23" fillId="0" borderId="0" xfId="0" applyNumberFormat="1" applyFont="1" applyAlignment="1">
      <alignment horizontal="center"/>
    </xf>
    <xf numFmtId="166" fontId="24" fillId="0" borderId="5" xfId="0" applyNumberFormat="1" applyFont="1" applyBorder="1" applyAlignment="1">
      <alignment horizontal="center"/>
    </xf>
    <xf numFmtId="0" fontId="22" fillId="0" borderId="0" xfId="0" applyFont="1" applyAlignment="1">
      <alignment vertical="center" wrapText="1"/>
    </xf>
    <xf numFmtId="166" fontId="22" fillId="5" borderId="1" xfId="0" applyNumberFormat="1" applyFont="1" applyFill="1" applyBorder="1" applyAlignment="1" applyProtection="1">
      <alignment horizontal="center"/>
      <protection locked="0"/>
    </xf>
    <xf numFmtId="0" fontId="35" fillId="0" borderId="0" xfId="0" applyFont="1"/>
    <xf numFmtId="4" fontId="24" fillId="0" borderId="5" xfId="0" applyNumberFormat="1" applyFont="1" applyBorder="1" applyAlignment="1">
      <alignment horizontal="center"/>
    </xf>
    <xf numFmtId="166" fontId="22" fillId="5" borderId="1" xfId="2" applyNumberFormat="1" applyFont="1" applyFill="1" applyBorder="1" applyAlignment="1">
      <alignment horizontal="center"/>
    </xf>
    <xf numFmtId="166" fontId="20" fillId="8" borderId="1" xfId="0" applyNumberFormat="1" applyFont="1" applyFill="1" applyBorder="1" applyAlignment="1">
      <alignment horizontal="right" vertical="center" wrapText="1"/>
    </xf>
    <xf numFmtId="169" fontId="21" fillId="5" borderId="1" xfId="0" applyNumberFormat="1" applyFont="1" applyFill="1" applyBorder="1" applyAlignment="1" applyProtection="1">
      <alignment vertical="top" wrapText="1"/>
      <protection locked="0"/>
    </xf>
    <xf numFmtId="0" fontId="9" fillId="3" borderId="0" xfId="0" applyFont="1" applyFill="1" applyProtection="1">
      <protection locked="0"/>
    </xf>
    <xf numFmtId="0" fontId="40" fillId="0" borderId="0" xfId="0" applyFont="1" applyAlignment="1">
      <alignment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22" fillId="0" borderId="0" xfId="2" applyFont="1" applyAlignment="1">
      <alignment horizontal="left" vertical="center" wrapText="1"/>
    </xf>
    <xf numFmtId="0" fontId="24" fillId="0" borderId="0" xfId="2" applyFont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 vertical="center" wrapText="1"/>
    </xf>
    <xf numFmtId="0" fontId="9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/>
    </xf>
    <xf numFmtId="6" fontId="10" fillId="3" borderId="0" xfId="0" applyNumberFormat="1" applyFont="1" applyFill="1" applyAlignment="1" applyProtection="1">
      <alignment horizontal="center"/>
      <protection locked="0"/>
    </xf>
    <xf numFmtId="166" fontId="8" fillId="3" borderId="9" xfId="0" applyNumberFormat="1" applyFont="1" applyFill="1" applyBorder="1" applyAlignment="1">
      <alignment horizontal="center"/>
    </xf>
    <xf numFmtId="166" fontId="8" fillId="3" borderId="8" xfId="0" applyNumberFormat="1" applyFont="1" applyFill="1" applyBorder="1" applyAlignment="1">
      <alignment horizontal="center"/>
    </xf>
    <xf numFmtId="166" fontId="10" fillId="3" borderId="9" xfId="0" applyNumberFormat="1" applyFont="1" applyFill="1" applyBorder="1" applyAlignment="1">
      <alignment horizontal="center"/>
    </xf>
    <xf numFmtId="166" fontId="10" fillId="3" borderId="8" xfId="0" applyNumberFormat="1" applyFont="1" applyFill="1" applyBorder="1" applyAlignment="1">
      <alignment horizontal="center"/>
    </xf>
  </cellXfs>
  <cellStyles count="24">
    <cellStyle name="Comma" xfId="5" builtinId="3"/>
    <cellStyle name="Comma 2" xfId="3" xr:uid="{00000000-0005-0000-0000-000001000000}"/>
    <cellStyle name="Comma 3" xfId="6" xr:uid="{00000000-0005-0000-0000-000002000000}"/>
    <cellStyle name="Comma 4" xfId="7" xr:uid="{00000000-0005-0000-0000-000003000000}"/>
    <cellStyle name="Normal" xfId="0" builtinId="0"/>
    <cellStyle name="Normal 10" xfId="8" xr:uid="{00000000-0005-0000-0000-000005000000}"/>
    <cellStyle name="Normal 11 2 2" xfId="9" xr:uid="{00000000-0005-0000-0000-000006000000}"/>
    <cellStyle name="Normal 2" xfId="2" xr:uid="{00000000-0005-0000-0000-000007000000}"/>
    <cellStyle name="Normal 2 2" xfId="10" xr:uid="{00000000-0005-0000-0000-000008000000}"/>
    <cellStyle name="Normal 3" xfId="11" xr:uid="{00000000-0005-0000-0000-000009000000}"/>
    <cellStyle name="Normal 4" xfId="12" xr:uid="{00000000-0005-0000-0000-00000A000000}"/>
    <cellStyle name="Normal 5" xfId="13" xr:uid="{00000000-0005-0000-0000-00000B000000}"/>
    <cellStyle name="Normal 6" xfId="14" xr:uid="{00000000-0005-0000-0000-00000C000000}"/>
    <cellStyle name="Normal 7" xfId="15" xr:uid="{00000000-0005-0000-0000-00000D000000}"/>
    <cellStyle name="Normal 8" xfId="16" xr:uid="{00000000-0005-0000-0000-00000E000000}"/>
    <cellStyle name="Normal 9" xfId="17" xr:uid="{00000000-0005-0000-0000-00000F000000}"/>
    <cellStyle name="Normal_Final FFR2001 16.5.01" xfId="1" xr:uid="{00000000-0005-0000-0000-000010000000}"/>
    <cellStyle name="Percent 2" xfId="4" xr:uid="{00000000-0005-0000-0000-000011000000}"/>
    <cellStyle name="Percent 3" xfId="18" xr:uid="{00000000-0005-0000-0000-000012000000}"/>
    <cellStyle name="Percent 4" xfId="19" xr:uid="{00000000-0005-0000-0000-000013000000}"/>
    <cellStyle name="Percent 5" xfId="20" xr:uid="{00000000-0005-0000-0000-000014000000}"/>
    <cellStyle name="Percent 6" xfId="21" xr:uid="{00000000-0005-0000-0000-000015000000}"/>
    <cellStyle name="Percent 7" xfId="22" xr:uid="{00000000-0005-0000-0000-000016000000}"/>
    <cellStyle name="Percent 8" xfId="23" xr:uid="{00000000-0005-0000-0000-000017000000}"/>
  </cellStyles>
  <dxfs count="14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1"/>
  <sheetViews>
    <sheetView topLeftCell="B1" workbookViewId="0">
      <selection activeCell="B1" sqref="B1"/>
    </sheetView>
  </sheetViews>
  <sheetFormatPr defaultColWidth="9.44140625" defaultRowHeight="16.8" x14ac:dyDescent="0.3"/>
  <cols>
    <col min="1" max="1" width="9.44140625" style="36"/>
    <col min="2" max="2" width="16.5546875" style="36" customWidth="1"/>
    <col min="3" max="3" width="58.5546875" style="36" customWidth="1"/>
    <col min="4" max="16384" width="9.44140625" style="36"/>
  </cols>
  <sheetData>
    <row r="1" spans="2:13" ht="17.399999999999999" x14ac:dyDescent="0.35">
      <c r="B1" s="34" t="s">
        <v>0</v>
      </c>
      <c r="C1" s="35"/>
    </row>
    <row r="2" spans="2:13" ht="17.399999999999999" x14ac:dyDescent="0.35">
      <c r="B2" s="37"/>
      <c r="C2" s="35"/>
    </row>
    <row r="3" spans="2:13" ht="17.399999999999999" x14ac:dyDescent="0.35">
      <c r="B3" s="37" t="s">
        <v>1</v>
      </c>
      <c r="C3" s="76"/>
    </row>
    <row r="4" spans="2:13" ht="17.399999999999999" x14ac:dyDescent="0.35">
      <c r="B4" s="37"/>
      <c r="C4" s="35"/>
    </row>
    <row r="5" spans="2:13" ht="17.399999999999999" x14ac:dyDescent="0.35">
      <c r="B5" s="37" t="s">
        <v>2</v>
      </c>
      <c r="C5" s="76"/>
    </row>
    <row r="6" spans="2:13" ht="17.399999999999999" x14ac:dyDescent="0.35">
      <c r="B6" s="37"/>
      <c r="C6" s="37"/>
    </row>
    <row r="7" spans="2:13" ht="17.399999999999999" x14ac:dyDescent="0.35">
      <c r="B7" s="37" t="s">
        <v>3</v>
      </c>
      <c r="C7" s="76"/>
    </row>
    <row r="8" spans="2:13" ht="17.399999999999999" x14ac:dyDescent="0.35">
      <c r="B8" s="37"/>
      <c r="C8" s="37"/>
    </row>
    <row r="9" spans="2:13" ht="17.399999999999999" x14ac:dyDescent="0.35">
      <c r="B9" s="37" t="s">
        <v>4</v>
      </c>
      <c r="C9" s="76"/>
    </row>
    <row r="10" spans="2:13" ht="17.399999999999999" x14ac:dyDescent="0.35">
      <c r="B10" s="37"/>
      <c r="C10" s="35"/>
    </row>
    <row r="11" spans="2:13" ht="17.399999999999999" x14ac:dyDescent="0.35">
      <c r="B11" s="37"/>
    </row>
    <row r="12" spans="2:13" ht="17.399999999999999" x14ac:dyDescent="0.35">
      <c r="B12" s="37"/>
    </row>
    <row r="13" spans="2:13" ht="82.35" customHeight="1" x14ac:dyDescent="0.3">
      <c r="B13" s="38" t="s">
        <v>5</v>
      </c>
      <c r="C13" s="300" t="s">
        <v>6</v>
      </c>
      <c r="D13" s="301"/>
      <c r="E13" s="301"/>
      <c r="F13" s="301"/>
      <c r="G13" s="302"/>
      <c r="H13" s="39"/>
      <c r="I13" s="39"/>
      <c r="J13" s="39"/>
      <c r="K13" s="39"/>
      <c r="L13" s="39"/>
      <c r="M13" s="39"/>
    </row>
    <row r="14" spans="2:13" ht="12.75" customHeight="1" x14ac:dyDescent="0.35">
      <c r="B14" s="37"/>
    </row>
    <row r="15" spans="2:13" ht="17.399999999999999" x14ac:dyDescent="0.35">
      <c r="B15" s="37"/>
    </row>
    <row r="16" spans="2:13" ht="17.399999999999999" x14ac:dyDescent="0.35">
      <c r="B16" s="37"/>
    </row>
    <row r="17" spans="2:3" ht="17.399999999999999" x14ac:dyDescent="0.35">
      <c r="B17" s="37"/>
    </row>
    <row r="18" spans="2:3" ht="47.25" customHeight="1" x14ac:dyDescent="0.35">
      <c r="B18" s="34" t="s">
        <v>7</v>
      </c>
      <c r="C18" s="185"/>
    </row>
    <row r="19" spans="2:3" ht="17.399999999999999" x14ac:dyDescent="0.35">
      <c r="B19" s="37"/>
      <c r="C19" s="37" t="s">
        <v>8</v>
      </c>
    </row>
    <row r="20" spans="2:3" ht="17.399999999999999" x14ac:dyDescent="0.35">
      <c r="B20" s="37"/>
      <c r="C20" s="35"/>
    </row>
    <row r="21" spans="2:3" ht="17.399999999999999" x14ac:dyDescent="0.35">
      <c r="B21" s="34" t="s">
        <v>9</v>
      </c>
      <c r="C21" s="297"/>
    </row>
  </sheetData>
  <mergeCells count="1">
    <mergeCell ref="C13:G13"/>
  </mergeCells>
  <phoneticPr fontId="4" type="noConversion"/>
  <pageMargins left="2.25" right="0.74803149606299213" top="1.1599999999999999" bottom="0.98425196850393704" header="0.51181102362204722" footer="0.51181102362204722"/>
  <pageSetup paperSize="9" scale="6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E39"/>
  <sheetViews>
    <sheetView tabSelected="1" topLeftCell="A9" zoomScale="110" zoomScaleNormal="110" workbookViewId="0">
      <selection activeCell="C21" sqref="C21"/>
    </sheetView>
  </sheetViews>
  <sheetFormatPr defaultColWidth="9.44140625" defaultRowHeight="13.8" x14ac:dyDescent="0.25"/>
  <cols>
    <col min="1" max="1" width="9.44140625" style="264"/>
    <col min="2" max="2" width="65.44140625" style="264" customWidth="1"/>
    <col min="3" max="4" width="9.5546875" style="264" customWidth="1"/>
    <col min="5" max="16384" width="9.44140625" style="264"/>
  </cols>
  <sheetData>
    <row r="1" spans="2:5" ht="14.4" x14ac:dyDescent="0.3">
      <c r="B1" s="18">
        <f>Declaration!C3</f>
        <v>0</v>
      </c>
    </row>
    <row r="2" spans="2:5" ht="28.8" x14ac:dyDescent="0.3">
      <c r="B2" s="86" t="s">
        <v>302</v>
      </c>
      <c r="C2" s="177" t="str">
        <f>SOCIE!D3</f>
        <v>FFR     2023-24</v>
      </c>
      <c r="D2" s="177" t="str">
        <f>SOCIE!E3</f>
        <v>MYR    2023-24</v>
      </c>
    </row>
    <row r="3" spans="2:5" ht="14.4" x14ac:dyDescent="0.3">
      <c r="B3" s="6" t="s">
        <v>303</v>
      </c>
      <c r="C3" s="265" t="s">
        <v>15</v>
      </c>
      <c r="D3" s="265" t="s">
        <v>15</v>
      </c>
    </row>
    <row r="4" spans="2:5" ht="14.4" x14ac:dyDescent="0.3">
      <c r="B4" s="6"/>
      <c r="C4" s="7"/>
      <c r="D4" s="7"/>
    </row>
    <row r="5" spans="2:5" ht="14.4" x14ac:dyDescent="0.3">
      <c r="B5" s="310" t="s">
        <v>304</v>
      </c>
      <c r="C5" s="311"/>
      <c r="D5" s="311"/>
      <c r="E5" s="266"/>
    </row>
    <row r="6" spans="2:5" ht="14.4" x14ac:dyDescent="0.3">
      <c r="B6" s="8" t="s">
        <v>305</v>
      </c>
      <c r="C6" s="28">
        <f>SOCIE!D14</f>
        <v>0</v>
      </c>
      <c r="D6" s="28">
        <f>SOCIE!E14</f>
        <v>0</v>
      </c>
    </row>
    <row r="7" spans="2:5" ht="28.8" x14ac:dyDescent="0.3">
      <c r="B7" s="10" t="s">
        <v>306</v>
      </c>
      <c r="C7" s="31" t="e">
        <f>SOCIE!D8/SOCIE!D14</f>
        <v>#DIV/0!</v>
      </c>
      <c r="D7" s="31" t="e">
        <f>SOCIE!E8/SOCIE!E14</f>
        <v>#DIV/0!</v>
      </c>
    </row>
    <row r="8" spans="2:5" ht="28.8" x14ac:dyDescent="0.3">
      <c r="B8" s="10" t="s">
        <v>307</v>
      </c>
      <c r="C8" s="31" t="e">
        <f t="shared" ref="C8:D8" si="0">100%-C7</f>
        <v>#DIV/0!</v>
      </c>
      <c r="D8" s="31" t="e">
        <f t="shared" si="0"/>
        <v>#DIV/0!</v>
      </c>
    </row>
    <row r="9" spans="2:5" ht="14.4" x14ac:dyDescent="0.3">
      <c r="B9" s="10" t="s">
        <v>308</v>
      </c>
      <c r="C9" s="31" t="e">
        <f>SOCIE!D7/SOCIE!D14</f>
        <v>#DIV/0!</v>
      </c>
      <c r="D9" s="31" t="e">
        <f>SOCIE!E7/SOCIE!E14</f>
        <v>#DIV/0!</v>
      </c>
    </row>
    <row r="10" spans="2:5" ht="14.4" x14ac:dyDescent="0.3">
      <c r="B10" s="9" t="s">
        <v>309</v>
      </c>
      <c r="C10" s="31" t="e">
        <f>SOCIE!D9/SOCIE!D14</f>
        <v>#DIV/0!</v>
      </c>
      <c r="D10" s="31" t="e">
        <f>SOCIE!E9/SOCIE!E14</f>
        <v>#DIV/0!</v>
      </c>
    </row>
    <row r="11" spans="2:5" ht="14.4" x14ac:dyDescent="0.3">
      <c r="B11" s="11" t="s">
        <v>310</v>
      </c>
      <c r="C11" s="33" t="e">
        <f>SOCIE!D10/SOCIE!D14</f>
        <v>#DIV/0!</v>
      </c>
      <c r="D11" s="33" t="e">
        <f>SOCIE!E10/SOCIE!E14</f>
        <v>#DIV/0!</v>
      </c>
    </row>
    <row r="12" spans="2:5" ht="14.4" x14ac:dyDescent="0.3">
      <c r="B12" s="17"/>
      <c r="C12" s="40"/>
      <c r="D12" s="40"/>
    </row>
    <row r="13" spans="2:5" ht="14.4" hidden="1" x14ac:dyDescent="0.3">
      <c r="B13" s="12"/>
      <c r="C13" s="12"/>
      <c r="D13" s="12"/>
    </row>
    <row r="14" spans="2:5" ht="14.4" x14ac:dyDescent="0.3">
      <c r="B14" s="312" t="s">
        <v>311</v>
      </c>
      <c r="C14" s="313"/>
      <c r="D14" s="313"/>
      <c r="E14" s="266"/>
    </row>
    <row r="15" spans="2:5" ht="14.4" x14ac:dyDescent="0.3">
      <c r="B15" s="8" t="s">
        <v>312</v>
      </c>
      <c r="C15" s="28">
        <f>SOCIE!D27</f>
        <v>0</v>
      </c>
      <c r="D15" s="28">
        <f>SOCIE!E27</f>
        <v>0</v>
      </c>
    </row>
    <row r="16" spans="2:5" ht="14.4" x14ac:dyDescent="0.3">
      <c r="B16" s="9" t="s">
        <v>313</v>
      </c>
      <c r="C16" s="31" t="e">
        <f>SOCIE!D18/SOCIE!D27</f>
        <v>#DIV/0!</v>
      </c>
      <c r="D16" s="31" t="e">
        <f>SOCIE!E18/SOCIE!E27</f>
        <v>#DIV/0!</v>
      </c>
    </row>
    <row r="17" spans="2:5" ht="14.4" x14ac:dyDescent="0.3">
      <c r="B17" s="8" t="s">
        <v>314</v>
      </c>
      <c r="C17" s="31" t="e">
        <f>SOCIE!D21/SOCIE!D27</f>
        <v>#DIV/0!</v>
      </c>
      <c r="D17" s="31" t="e">
        <f>SOCIE!E21/SOCIE!E27</f>
        <v>#DIV/0!</v>
      </c>
    </row>
    <row r="18" spans="2:5" ht="14.4" x14ac:dyDescent="0.3">
      <c r="B18" s="11" t="s">
        <v>315</v>
      </c>
      <c r="C18" s="33" t="e">
        <f>SOCIE!D23/SOCIE!D27</f>
        <v>#DIV/0!</v>
      </c>
      <c r="D18" s="33" t="e">
        <f>SOCIE!E23/SOCIE!E27</f>
        <v>#DIV/0!</v>
      </c>
    </row>
    <row r="19" spans="2:5" ht="14.4" x14ac:dyDescent="0.3">
      <c r="B19" s="12"/>
      <c r="C19" s="12"/>
      <c r="D19" s="12"/>
    </row>
    <row r="20" spans="2:5" ht="14.4" x14ac:dyDescent="0.3">
      <c r="B20" s="312" t="s">
        <v>316</v>
      </c>
      <c r="C20" s="313"/>
      <c r="D20" s="313"/>
      <c r="E20" s="266"/>
    </row>
    <row r="21" spans="2:5" ht="14.4" x14ac:dyDescent="0.3">
      <c r="B21" s="13" t="s">
        <v>317</v>
      </c>
      <c r="C21" s="69">
        <f>SOCIE!D30</f>
        <v>0</v>
      </c>
      <c r="D21" s="69">
        <f>SOCIE!E30</f>
        <v>0</v>
      </c>
    </row>
    <row r="22" spans="2:5" ht="14.4" x14ac:dyDescent="0.3">
      <c r="B22" s="27" t="s">
        <v>318</v>
      </c>
      <c r="C22" s="31" t="e">
        <f>SOCIE!D30/SOCIE!D14</f>
        <v>#DIV/0!</v>
      </c>
      <c r="D22" s="32" t="e">
        <f>SOCIE!E30/SOCIE!E14</f>
        <v>#DIV/0!</v>
      </c>
    </row>
    <row r="23" spans="2:5" ht="14.4" x14ac:dyDescent="0.3">
      <c r="B23" s="9" t="s">
        <v>319</v>
      </c>
      <c r="C23" s="69">
        <f>'Adjusted operating result'!C23</f>
        <v>0</v>
      </c>
      <c r="D23" s="69">
        <f>'Adjusted operating result'!D23</f>
        <v>0</v>
      </c>
      <c r="E23" s="267"/>
    </row>
    <row r="24" spans="2:5" ht="14.4" x14ac:dyDescent="0.3">
      <c r="B24" s="11" t="s">
        <v>320</v>
      </c>
      <c r="C24" s="89" t="e">
        <f>'Adjusted operating result'!C23/SOCIE!D14</f>
        <v>#DIV/0!</v>
      </c>
      <c r="D24" s="89" t="e">
        <f>'Adjusted operating result'!D23/SOCIE!E14</f>
        <v>#DIV/0!</v>
      </c>
    </row>
    <row r="25" spans="2:5" ht="14.4" x14ac:dyDescent="0.3">
      <c r="B25" s="12"/>
      <c r="C25" s="12"/>
      <c r="D25" s="12"/>
    </row>
    <row r="26" spans="2:5" ht="14.4" x14ac:dyDescent="0.3">
      <c r="B26" s="312" t="s">
        <v>321</v>
      </c>
      <c r="C26" s="313"/>
      <c r="D26" s="313"/>
      <c r="E26" s="266"/>
    </row>
    <row r="27" spans="2:5" ht="14.4" x14ac:dyDescent="0.3">
      <c r="B27" s="8" t="s">
        <v>322</v>
      </c>
      <c r="C27" s="28">
        <f>'Balance sheet'!E14+'Balance sheet'!E13</f>
        <v>0</v>
      </c>
      <c r="D27" s="28">
        <f>'Balance sheet'!F14+'Balance sheet'!F13</f>
        <v>0</v>
      </c>
      <c r="E27" s="266"/>
    </row>
    <row r="28" spans="2:5" ht="14.4" x14ac:dyDescent="0.3">
      <c r="B28" s="8" t="s">
        <v>323</v>
      </c>
      <c r="C28" s="28">
        <f>'Balance sheet'!E19</f>
        <v>0</v>
      </c>
      <c r="D28" s="28">
        <f>'Balance sheet'!F19</f>
        <v>0</v>
      </c>
      <c r="E28" s="266"/>
    </row>
    <row r="29" spans="2:5" ht="14.4" x14ac:dyDescent="0.3">
      <c r="B29" s="166" t="s">
        <v>324</v>
      </c>
      <c r="C29" s="167" t="e">
        <f>('Balance sheet'!E14+'Balance sheet'!E13-'Balance sheet'!E19)/(SOCIE!D27-SOCIE!D23)*365</f>
        <v>#DIV/0!</v>
      </c>
      <c r="D29" s="167" t="e">
        <f>('Balance sheet'!F14+'Balance sheet'!F13-'Balance sheet'!F19)/(SOCIE!E27-SOCIE!E23)*365</f>
        <v>#DIV/0!</v>
      </c>
      <c r="E29" s="266"/>
    </row>
    <row r="30" spans="2:5" ht="14.4" x14ac:dyDescent="0.3">
      <c r="B30" s="9" t="s">
        <v>325</v>
      </c>
      <c r="C30" s="94">
        <f>Cashflow!E33</f>
        <v>0</v>
      </c>
      <c r="D30" s="94">
        <f>Cashflow!F33</f>
        <v>0</v>
      </c>
    </row>
    <row r="31" spans="2:5" ht="14.4" x14ac:dyDescent="0.3">
      <c r="B31" s="11" t="s">
        <v>326</v>
      </c>
      <c r="C31" s="89" t="e">
        <f>Cashflow!E33/SOCIE!D14</f>
        <v>#DIV/0!</v>
      </c>
      <c r="D31" s="89" t="e">
        <f>Cashflow!F33/SOCIE!E14</f>
        <v>#DIV/0!</v>
      </c>
    </row>
    <row r="32" spans="2:5" ht="14.4" x14ac:dyDescent="0.3">
      <c r="B32" s="17"/>
      <c r="C32" s="67"/>
      <c r="D32" s="67"/>
    </row>
    <row r="33" spans="2:5" ht="14.4" x14ac:dyDescent="0.3">
      <c r="B33" s="312" t="s">
        <v>327</v>
      </c>
      <c r="C33" s="313"/>
      <c r="D33" s="313"/>
      <c r="E33" s="266"/>
    </row>
    <row r="34" spans="2:5" ht="14.4" x14ac:dyDescent="0.3">
      <c r="B34" s="68" t="s">
        <v>215</v>
      </c>
      <c r="C34" s="69">
        <f>'Balance sheet'!E52</f>
        <v>0</v>
      </c>
      <c r="D34" s="70">
        <f>'Balance sheet'!F52</f>
        <v>0</v>
      </c>
    </row>
    <row r="35" spans="2:5" ht="14.4" x14ac:dyDescent="0.3">
      <c r="B35" s="8" t="s">
        <v>328</v>
      </c>
      <c r="C35" s="30" t="e">
        <f>'Liquidity Analysis'!E25</f>
        <v>#DIV/0!</v>
      </c>
      <c r="D35" s="29" t="e">
        <f>'Liquidity Analysis'!F25</f>
        <v>#DIV/0!</v>
      </c>
    </row>
    <row r="36" spans="2:5" ht="14.4" x14ac:dyDescent="0.3">
      <c r="B36" s="8" t="s">
        <v>329</v>
      </c>
      <c r="C36" s="31" t="e">
        <f>'Balance sheet'!E52/SOCIE!D14</f>
        <v>#DIV/0!</v>
      </c>
      <c r="D36" s="31" t="e">
        <f>'Balance sheet'!F52/SOCIE!E14</f>
        <v>#DIV/0!</v>
      </c>
    </row>
    <row r="37" spans="2:5" ht="14.4" x14ac:dyDescent="0.3">
      <c r="B37" s="14" t="s">
        <v>330</v>
      </c>
      <c r="C37" s="28">
        <f>'Balance sheet'!E18+'Balance sheet'!E19+'Balance sheet'!E20+'Balance sheet'!E21+'Balance sheet'!E34+'Balance sheet'!E35+'Balance sheet'!E36+'Balance sheet'!E37+'Balance sheet'!E24+'Balance sheet'!E38</f>
        <v>0</v>
      </c>
      <c r="D37" s="28">
        <f>'Balance sheet'!F18+'Balance sheet'!F19+'Balance sheet'!F20+'Balance sheet'!F21+'Balance sheet'!F34+'Balance sheet'!F35+'Balance sheet'!F36+'Balance sheet'!F37+'Balance sheet'!F24+'Balance sheet'!F38</f>
        <v>0</v>
      </c>
    </row>
    <row r="38" spans="2:5" ht="14.4" x14ac:dyDescent="0.3">
      <c r="B38" s="53" t="s">
        <v>331</v>
      </c>
      <c r="C38" s="54" t="e">
        <f>(SOCIE!D30+SOCIE!D24)/SOCIE!D24</f>
        <v>#DIV/0!</v>
      </c>
      <c r="D38" s="54" t="e">
        <f>(SOCIE!E30+SOCIE!E24)/SOCIE!E24</f>
        <v>#DIV/0!</v>
      </c>
    </row>
    <row r="39" spans="2:5" ht="14.4" x14ac:dyDescent="0.3">
      <c r="B39" s="12"/>
      <c r="C39" s="12"/>
      <c r="D39" s="12"/>
    </row>
  </sheetData>
  <sheetProtection algorithmName="SHA-512" hashValue="dQ/Lu7vMUMLG3eBTb4oSbq2Gy26FjS/bC22mArue5T7iFJGxoOTXowxcHS34SlbSlTgYKe9jFvj6f04xZKhXHg==" saltValue="TqbyNqpyl3EbImEEufcnhA==" spinCount="100000" sheet="1" objects="1" scenarios="1"/>
  <mergeCells count="5">
    <mergeCell ref="B5:D5"/>
    <mergeCell ref="B14:D14"/>
    <mergeCell ref="B20:D20"/>
    <mergeCell ref="B26:D26"/>
    <mergeCell ref="B33:D33"/>
  </mergeCells>
  <phoneticPr fontId="4" type="noConversion"/>
  <pageMargins left="0.74803149606299213" right="0.74803149606299213" top="2.3622047244094491" bottom="0.98425196850393704" header="0.51181102362204722" footer="0.51181102362204722"/>
  <pageSetup paperSize="9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49"/>
  <sheetViews>
    <sheetView zoomScaleNormal="100" workbookViewId="0">
      <selection activeCell="I7" sqref="I7"/>
    </sheetView>
  </sheetViews>
  <sheetFormatPr defaultColWidth="9.44140625" defaultRowHeight="13.2" x14ac:dyDescent="0.25"/>
  <cols>
    <col min="1" max="1" width="9.44140625" style="1"/>
    <col min="2" max="2" width="63.5546875" style="1" customWidth="1"/>
    <col min="3" max="3" width="3.5546875" style="1" customWidth="1"/>
    <col min="4" max="4" width="9.5546875" style="1" customWidth="1"/>
    <col min="5" max="5" width="9.44140625" style="1"/>
    <col min="6" max="6" width="5.44140625" style="1" customWidth="1"/>
    <col min="7" max="8" width="10.5546875" style="1" customWidth="1"/>
    <col min="9" max="9" width="71" style="1" customWidth="1"/>
    <col min="10" max="16384" width="9.44140625" style="1"/>
  </cols>
  <sheetData>
    <row r="1" spans="2:19" ht="14.4" x14ac:dyDescent="0.3">
      <c r="B1" s="18">
        <f>Declaration!C3</f>
        <v>0</v>
      </c>
      <c r="C1" s="18"/>
      <c r="D1" s="16"/>
      <c r="E1" s="16"/>
      <c r="F1" s="16"/>
      <c r="G1" s="16"/>
      <c r="H1" s="16"/>
      <c r="I1" s="16"/>
      <c r="J1" s="4"/>
      <c r="K1" s="4"/>
      <c r="L1" s="4"/>
      <c r="M1" s="4"/>
      <c r="N1" s="4"/>
      <c r="O1" s="4"/>
      <c r="P1" s="4"/>
      <c r="Q1" s="4"/>
      <c r="R1" s="4"/>
      <c r="S1" s="5"/>
    </row>
    <row r="2" spans="2:19" ht="14.4" x14ac:dyDescent="0.3">
      <c r="B2" s="18"/>
      <c r="C2" s="18"/>
      <c r="D2" s="16"/>
      <c r="E2" s="16"/>
      <c r="F2" s="16"/>
      <c r="G2" s="16"/>
      <c r="H2" s="16"/>
      <c r="I2" s="15"/>
      <c r="J2" s="4"/>
      <c r="K2" s="4"/>
      <c r="L2" s="4"/>
      <c r="M2" s="4"/>
      <c r="N2" s="4"/>
      <c r="O2" s="4"/>
      <c r="P2" s="4"/>
      <c r="Q2" s="4"/>
      <c r="R2" s="4"/>
      <c r="S2" s="5"/>
    </row>
    <row r="3" spans="2:19" ht="67.5" customHeight="1" x14ac:dyDescent="0.3">
      <c r="B3" s="15" t="s">
        <v>10</v>
      </c>
      <c r="C3" s="15"/>
      <c r="D3" s="74" t="s">
        <v>11</v>
      </c>
      <c r="E3" s="74" t="s">
        <v>12</v>
      </c>
      <c r="F3" s="19"/>
      <c r="G3" s="74" t="s">
        <v>13</v>
      </c>
      <c r="H3" s="74" t="s">
        <v>13</v>
      </c>
      <c r="I3" s="74" t="s">
        <v>14</v>
      </c>
      <c r="J3" s="74"/>
      <c r="K3" s="74"/>
      <c r="L3" s="4"/>
      <c r="M3" s="4"/>
      <c r="N3" s="4"/>
      <c r="O3" s="3"/>
      <c r="P3" s="4"/>
      <c r="Q3" s="3"/>
      <c r="R3" s="2"/>
      <c r="S3" s="3"/>
    </row>
    <row r="4" spans="2:19" ht="14.4" x14ac:dyDescent="0.3">
      <c r="B4" s="16"/>
      <c r="C4" s="16"/>
      <c r="D4" s="20" t="s">
        <v>15</v>
      </c>
      <c r="E4" s="20" t="s">
        <v>15</v>
      </c>
      <c r="F4" s="16"/>
      <c r="G4" s="21" t="s">
        <v>16</v>
      </c>
      <c r="H4" s="21" t="s">
        <v>17</v>
      </c>
      <c r="I4" s="75"/>
      <c r="J4" s="75"/>
      <c r="K4" s="75"/>
    </row>
    <row r="5" spans="2:19" ht="14.4" x14ac:dyDescent="0.3">
      <c r="B5" s="15" t="s">
        <v>18</v>
      </c>
      <c r="C5" s="15"/>
      <c r="D5" s="16"/>
      <c r="E5" s="16"/>
      <c r="F5" s="16"/>
      <c r="G5" s="16"/>
      <c r="H5" s="16"/>
      <c r="I5" s="75"/>
      <c r="J5" s="75"/>
      <c r="K5" s="75"/>
    </row>
    <row r="6" spans="2:19" ht="14.4" x14ac:dyDescent="0.3">
      <c r="D6" s="16"/>
      <c r="E6" s="16"/>
      <c r="F6" s="16"/>
      <c r="G6" s="16"/>
      <c r="H6" s="16"/>
      <c r="I6" s="75"/>
      <c r="J6" s="75"/>
      <c r="K6" s="75"/>
    </row>
    <row r="7" spans="2:19" ht="14.4" x14ac:dyDescent="0.3">
      <c r="B7" s="22" t="s">
        <v>19</v>
      </c>
      <c r="C7" s="22"/>
      <c r="D7" s="99">
        <f>+Income!E14</f>
        <v>0</v>
      </c>
      <c r="E7" s="99">
        <f>+Income!F14</f>
        <v>0</v>
      </c>
      <c r="F7" s="16"/>
      <c r="G7" s="23" t="str">
        <f t="shared" ref="G7:G14" si="0">IF(D7=0,"",(E7-D7)/D7)</f>
        <v/>
      </c>
      <c r="H7" s="180">
        <f>+E7-D7</f>
        <v>0</v>
      </c>
      <c r="I7" s="73"/>
      <c r="J7" s="73"/>
      <c r="K7" s="73"/>
    </row>
    <row r="8" spans="2:19" ht="14.4" x14ac:dyDescent="0.3">
      <c r="B8" s="22" t="s">
        <v>20</v>
      </c>
      <c r="C8" s="22"/>
      <c r="D8" s="99">
        <f>+Income!E25</f>
        <v>0</v>
      </c>
      <c r="E8" s="99">
        <f>+Income!F25</f>
        <v>0</v>
      </c>
      <c r="F8" s="16"/>
      <c r="G8" s="23" t="str">
        <f t="shared" si="0"/>
        <v/>
      </c>
      <c r="H8" s="180">
        <f t="shared" ref="H8:H14" si="1">+E8-D8</f>
        <v>0</v>
      </c>
      <c r="I8" s="73"/>
      <c r="J8" s="73"/>
      <c r="K8" s="73"/>
    </row>
    <row r="9" spans="2:19" ht="14.4" x14ac:dyDescent="0.3">
      <c r="B9" s="22" t="s">
        <v>21</v>
      </c>
      <c r="C9" s="22"/>
      <c r="D9" s="99">
        <f>+Income!E29</f>
        <v>0</v>
      </c>
      <c r="E9" s="99">
        <f>+Income!F29</f>
        <v>0</v>
      </c>
      <c r="F9" s="16"/>
      <c r="G9" s="23" t="str">
        <f t="shared" si="0"/>
        <v/>
      </c>
      <c r="H9" s="180">
        <f t="shared" si="1"/>
        <v>0</v>
      </c>
      <c r="I9" s="73"/>
      <c r="J9" s="73"/>
      <c r="K9" s="73"/>
    </row>
    <row r="10" spans="2:19" ht="14.4" x14ac:dyDescent="0.3">
      <c r="B10" s="22" t="s">
        <v>22</v>
      </c>
      <c r="C10" s="22"/>
      <c r="D10" s="99">
        <f>+Income!E43</f>
        <v>0</v>
      </c>
      <c r="E10" s="99">
        <f>+Income!F43</f>
        <v>0</v>
      </c>
      <c r="F10" s="16"/>
      <c r="G10" s="23" t="str">
        <f t="shared" si="0"/>
        <v/>
      </c>
      <c r="H10" s="180">
        <f t="shared" si="1"/>
        <v>0</v>
      </c>
      <c r="I10" s="73"/>
      <c r="J10" s="73"/>
      <c r="K10" s="73"/>
    </row>
    <row r="11" spans="2:19" ht="14.4" x14ac:dyDescent="0.3">
      <c r="B11" s="22" t="s">
        <v>23</v>
      </c>
      <c r="C11" s="22"/>
      <c r="D11" s="96">
        <f>+Income!E51</f>
        <v>0</v>
      </c>
      <c r="E11" s="96">
        <f>+Income!F51</f>
        <v>0</v>
      </c>
      <c r="F11" s="16"/>
      <c r="G11" s="23" t="str">
        <f t="shared" si="0"/>
        <v/>
      </c>
      <c r="H11" s="180">
        <f t="shared" si="1"/>
        <v>0</v>
      </c>
      <c r="I11" s="73"/>
      <c r="J11" s="73"/>
      <c r="K11" s="73"/>
    </row>
    <row r="12" spans="2:19" ht="14.4" x14ac:dyDescent="0.3">
      <c r="B12" s="24" t="s">
        <v>24</v>
      </c>
      <c r="C12" s="24"/>
      <c r="D12" s="165">
        <f>SUM(D7:D11)</f>
        <v>0</v>
      </c>
      <c r="E12" s="165">
        <f>SUM(E7:E11)</f>
        <v>0</v>
      </c>
      <c r="F12" s="16"/>
      <c r="G12" s="23" t="str">
        <f t="shared" si="0"/>
        <v/>
      </c>
      <c r="H12" s="180">
        <f t="shared" si="1"/>
        <v>0</v>
      </c>
      <c r="I12" s="73"/>
      <c r="J12" s="73"/>
      <c r="K12" s="73"/>
    </row>
    <row r="13" spans="2:19" ht="15" thickBot="1" x14ac:dyDescent="0.35">
      <c r="B13" s="22" t="s">
        <v>25</v>
      </c>
      <c r="C13" s="22"/>
      <c r="D13" s="96">
        <f>+Income!E57</f>
        <v>0</v>
      </c>
      <c r="E13" s="96">
        <f>+Income!F57</f>
        <v>0</v>
      </c>
      <c r="F13" s="16"/>
      <c r="G13" s="23" t="str">
        <f t="shared" si="0"/>
        <v/>
      </c>
      <c r="H13" s="180">
        <f t="shared" si="1"/>
        <v>0</v>
      </c>
      <c r="I13" s="73"/>
      <c r="J13" s="73"/>
      <c r="K13" s="73"/>
    </row>
    <row r="14" spans="2:19" ht="15" thickBot="1" x14ac:dyDescent="0.35">
      <c r="B14" s="24" t="s">
        <v>26</v>
      </c>
      <c r="C14" s="24"/>
      <c r="D14" s="42">
        <f t="shared" ref="D14:E14" si="2">D12+D13</f>
        <v>0</v>
      </c>
      <c r="E14" s="42">
        <f t="shared" si="2"/>
        <v>0</v>
      </c>
      <c r="F14" s="15"/>
      <c r="G14" s="23" t="str">
        <f t="shared" si="0"/>
        <v/>
      </c>
      <c r="H14" s="180">
        <f t="shared" si="1"/>
        <v>0</v>
      </c>
      <c r="I14" s="73"/>
      <c r="J14" s="73"/>
      <c r="K14" s="73"/>
    </row>
    <row r="15" spans="2:19" ht="14.4" x14ac:dyDescent="0.3">
      <c r="B15" s="22"/>
      <c r="C15" s="22"/>
      <c r="D15" s="43"/>
      <c r="E15" s="44"/>
      <c r="F15" s="16"/>
      <c r="G15" s="23"/>
      <c r="H15" s="23"/>
      <c r="I15" s="73"/>
      <c r="J15" s="73"/>
      <c r="K15" s="73"/>
    </row>
    <row r="16" spans="2:19" ht="14.4" x14ac:dyDescent="0.3">
      <c r="B16" s="24" t="s">
        <v>27</v>
      </c>
      <c r="C16" s="24"/>
      <c r="D16" s="41"/>
      <c r="E16" s="41"/>
      <c r="F16" s="16"/>
      <c r="G16" s="23"/>
      <c r="H16" s="23"/>
      <c r="I16" s="73"/>
      <c r="J16" s="73"/>
      <c r="K16" s="73"/>
    </row>
    <row r="17" spans="2:11" ht="14.4" x14ac:dyDescent="0.3">
      <c r="B17" s="22"/>
      <c r="C17" s="22"/>
      <c r="D17" s="41"/>
      <c r="E17" s="41"/>
      <c r="F17" s="16"/>
      <c r="G17" s="23"/>
      <c r="H17" s="23"/>
      <c r="I17" s="73"/>
      <c r="J17" s="73"/>
      <c r="K17" s="73"/>
    </row>
    <row r="18" spans="2:11" ht="14.4" x14ac:dyDescent="0.3">
      <c r="B18" s="22" t="s">
        <v>28</v>
      </c>
      <c r="C18" s="22"/>
      <c r="D18" s="96">
        <f>Expenditure!E16</f>
        <v>0</v>
      </c>
      <c r="E18" s="96">
        <f>Expenditure!F16</f>
        <v>0</v>
      </c>
      <c r="F18" s="16"/>
      <c r="G18" s="23" t="str">
        <f t="shared" ref="G18:G24" si="3">IF(D18=0,"",(E18-D18)/D18)</f>
        <v/>
      </c>
      <c r="H18" s="180">
        <f t="shared" ref="H18:H24" si="4">+E18-D18</f>
        <v>0</v>
      </c>
      <c r="I18" s="73"/>
      <c r="J18" s="73"/>
      <c r="K18" s="73"/>
    </row>
    <row r="19" spans="2:11" ht="14.4" x14ac:dyDescent="0.3">
      <c r="B19" s="22" t="s">
        <v>29</v>
      </c>
      <c r="C19" s="22"/>
      <c r="D19" s="96">
        <f>Expenditure!E18</f>
        <v>0</v>
      </c>
      <c r="E19" s="96">
        <f>Expenditure!F18</f>
        <v>0</v>
      </c>
      <c r="F19" s="16"/>
      <c r="G19" s="23" t="str">
        <f t="shared" si="3"/>
        <v/>
      </c>
      <c r="H19" s="180">
        <f t="shared" si="4"/>
        <v>0</v>
      </c>
      <c r="I19" s="73"/>
      <c r="J19" s="73"/>
      <c r="K19" s="73"/>
    </row>
    <row r="20" spans="2:11" ht="14.4" x14ac:dyDescent="0.3">
      <c r="B20" s="22" t="s">
        <v>30</v>
      </c>
      <c r="C20" s="22"/>
      <c r="D20" s="96">
        <f>Expenditure!E33</f>
        <v>0</v>
      </c>
      <c r="E20" s="96">
        <f>Expenditure!F33</f>
        <v>0</v>
      </c>
      <c r="F20" s="16"/>
      <c r="G20" s="23" t="str">
        <f t="shared" si="3"/>
        <v/>
      </c>
      <c r="H20" s="180">
        <f t="shared" si="4"/>
        <v>0</v>
      </c>
      <c r="I20" s="73"/>
      <c r="J20" s="73"/>
      <c r="K20" s="73"/>
    </row>
    <row r="21" spans="2:11" ht="14.4" x14ac:dyDescent="0.3">
      <c r="B21" s="22" t="s">
        <v>31</v>
      </c>
      <c r="C21" s="22"/>
      <c r="D21" s="96">
        <f>Expenditure!E52</f>
        <v>0</v>
      </c>
      <c r="E21" s="96">
        <f>Expenditure!F52</f>
        <v>0</v>
      </c>
      <c r="F21" s="16"/>
      <c r="G21" s="23" t="str">
        <f t="shared" si="3"/>
        <v/>
      </c>
      <c r="H21" s="180">
        <f t="shared" si="4"/>
        <v>0</v>
      </c>
      <c r="I21" s="73"/>
      <c r="J21" s="73"/>
      <c r="K21" s="73"/>
    </row>
    <row r="22" spans="2:11" ht="14.4" x14ac:dyDescent="0.3">
      <c r="B22" s="22" t="s">
        <v>32</v>
      </c>
      <c r="C22" s="22"/>
      <c r="D22" s="176">
        <v>0</v>
      </c>
      <c r="E22" s="176">
        <v>0</v>
      </c>
      <c r="F22" s="16"/>
      <c r="G22" s="23" t="str">
        <f t="shared" si="3"/>
        <v/>
      </c>
      <c r="H22" s="180">
        <f t="shared" si="4"/>
        <v>0</v>
      </c>
      <c r="I22" s="73"/>
      <c r="J22" s="73"/>
      <c r="K22" s="73"/>
    </row>
    <row r="23" spans="2:11" ht="14.4" x14ac:dyDescent="0.3">
      <c r="B23" s="22" t="s">
        <v>33</v>
      </c>
      <c r="C23" s="22"/>
      <c r="D23" s="96">
        <f>Expenditure!E57</f>
        <v>0</v>
      </c>
      <c r="E23" s="96">
        <f>Expenditure!F57</f>
        <v>0</v>
      </c>
      <c r="F23" s="16"/>
      <c r="G23" s="23" t="str">
        <f t="shared" si="3"/>
        <v/>
      </c>
      <c r="H23" s="180">
        <f t="shared" si="4"/>
        <v>0</v>
      </c>
      <c r="I23" s="73"/>
      <c r="J23" s="73"/>
      <c r="K23" s="73"/>
    </row>
    <row r="24" spans="2:11" ht="14.4" x14ac:dyDescent="0.3">
      <c r="B24" s="22" t="s">
        <v>34</v>
      </c>
      <c r="C24" s="22"/>
      <c r="D24" s="96">
        <f>Expenditure!E64</f>
        <v>0</v>
      </c>
      <c r="E24" s="96">
        <f>Expenditure!F64</f>
        <v>0</v>
      </c>
      <c r="F24" s="16"/>
      <c r="G24" s="23" t="str">
        <f t="shared" si="3"/>
        <v/>
      </c>
      <c r="H24" s="180">
        <f t="shared" si="4"/>
        <v>0</v>
      </c>
      <c r="I24" s="73"/>
      <c r="J24" s="73"/>
      <c r="K24" s="73"/>
    </row>
    <row r="25" spans="2:11" ht="14.4" x14ac:dyDescent="0.3">
      <c r="B25" s="22"/>
      <c r="C25" s="22"/>
      <c r="D25" s="41"/>
      <c r="E25" s="51"/>
      <c r="F25" s="16"/>
      <c r="G25" s="23"/>
      <c r="H25" s="23"/>
      <c r="I25" s="73"/>
      <c r="J25" s="73"/>
      <c r="K25" s="73"/>
    </row>
    <row r="26" spans="2:11" ht="15" thickBot="1" x14ac:dyDescent="0.35">
      <c r="B26" s="22"/>
      <c r="C26" s="22"/>
      <c r="D26" s="41"/>
      <c r="E26" s="41"/>
      <c r="F26" s="16"/>
      <c r="G26" s="23"/>
      <c r="H26" s="23"/>
      <c r="I26" s="73"/>
      <c r="J26" s="73"/>
      <c r="K26" s="73"/>
    </row>
    <row r="27" spans="2:11" ht="15" thickBot="1" x14ac:dyDescent="0.35">
      <c r="B27" s="24" t="s">
        <v>35</v>
      </c>
      <c r="C27" s="24"/>
      <c r="D27" s="42">
        <f t="shared" ref="D27:E27" si="5">SUM(D18:D24)</f>
        <v>0</v>
      </c>
      <c r="E27" s="42">
        <f t="shared" si="5"/>
        <v>0</v>
      </c>
      <c r="F27" s="15"/>
      <c r="G27" s="23" t="str">
        <f>IF(D27=0,"",(E27-D27)/D27)</f>
        <v/>
      </c>
      <c r="H27" s="180">
        <f t="shared" ref="H27" si="6">+E27-D27</f>
        <v>0</v>
      </c>
      <c r="I27" s="73"/>
      <c r="J27" s="73"/>
      <c r="K27" s="73"/>
    </row>
    <row r="28" spans="2:11" ht="14.4" x14ac:dyDescent="0.3">
      <c r="B28" s="22"/>
      <c r="C28" s="22"/>
      <c r="D28" s="45"/>
      <c r="E28" s="41"/>
      <c r="F28" s="16"/>
      <c r="G28" s="23"/>
      <c r="H28" s="23"/>
      <c r="I28" s="73"/>
      <c r="J28" s="73"/>
      <c r="K28" s="73"/>
    </row>
    <row r="29" spans="2:11" ht="15" customHeight="1" x14ac:dyDescent="0.3">
      <c r="B29" s="16"/>
      <c r="C29" s="16"/>
      <c r="D29" s="46"/>
      <c r="E29" s="46"/>
      <c r="F29" s="16"/>
      <c r="G29" s="23"/>
      <c r="H29" s="23"/>
      <c r="I29" s="73"/>
      <c r="J29" s="73"/>
      <c r="K29" s="73"/>
    </row>
    <row r="30" spans="2:11" ht="39" customHeight="1" x14ac:dyDescent="0.3">
      <c r="B30" s="25" t="s">
        <v>36</v>
      </c>
      <c r="C30" s="25"/>
      <c r="D30" s="47">
        <f t="shared" ref="D30:E30" si="7">D14-D27</f>
        <v>0</v>
      </c>
      <c r="E30" s="47">
        <f t="shared" si="7"/>
        <v>0</v>
      </c>
      <c r="F30" s="16"/>
      <c r="G30" s="23" t="str">
        <f>IF(D30=0,"",(E30-D30)/D30)</f>
        <v/>
      </c>
      <c r="H30" s="180">
        <f t="shared" ref="H30" si="8">+E30-D30</f>
        <v>0</v>
      </c>
      <c r="I30" s="73"/>
      <c r="J30" s="73"/>
      <c r="K30" s="73"/>
    </row>
    <row r="31" spans="2:11" ht="13.5" customHeight="1" x14ac:dyDescent="0.3">
      <c r="B31" s="25"/>
      <c r="C31" s="25"/>
      <c r="D31" s="47"/>
      <c r="E31" s="47"/>
      <c r="F31" s="16"/>
      <c r="G31" s="23"/>
      <c r="H31" s="23"/>
      <c r="I31" s="73"/>
      <c r="J31" s="73"/>
      <c r="K31" s="73"/>
    </row>
    <row r="32" spans="2:11" ht="14.4" x14ac:dyDescent="0.3">
      <c r="B32" s="22"/>
      <c r="C32" s="22"/>
      <c r="D32" s="43"/>
      <c r="E32" s="41"/>
      <c r="F32" s="16"/>
      <c r="G32" s="23"/>
      <c r="H32" s="23"/>
      <c r="I32" s="73"/>
      <c r="J32" s="73"/>
      <c r="K32" s="73"/>
    </row>
    <row r="33" spans="2:11" ht="14.4" x14ac:dyDescent="0.3">
      <c r="B33" s="22" t="s">
        <v>37</v>
      </c>
      <c r="C33" s="22"/>
      <c r="D33" s="97">
        <f>'Capital expenditure'!C39</f>
        <v>0</v>
      </c>
      <c r="E33" s="97">
        <f>'Capital expenditure'!D39</f>
        <v>0</v>
      </c>
      <c r="F33" s="16"/>
      <c r="G33" s="23" t="str">
        <f>IF(D33=0,"",(E33-D33)/D33)</f>
        <v/>
      </c>
      <c r="H33" s="180">
        <f t="shared" ref="H33:H42" si="9">+E33-D33</f>
        <v>0</v>
      </c>
      <c r="I33" s="73"/>
      <c r="J33" s="73"/>
      <c r="K33" s="73"/>
    </row>
    <row r="34" spans="2:11" ht="14.4" x14ac:dyDescent="0.3">
      <c r="B34" s="22" t="s">
        <v>38</v>
      </c>
      <c r="C34" s="22"/>
      <c r="D34" s="97">
        <v>0</v>
      </c>
      <c r="E34" s="87">
        <v>0</v>
      </c>
      <c r="F34" s="16"/>
      <c r="G34" s="23" t="str">
        <f>IF(D34=0,"",(E34-D34)/D34)</f>
        <v/>
      </c>
      <c r="H34" s="180">
        <f t="shared" si="9"/>
        <v>0</v>
      </c>
      <c r="I34" s="73"/>
      <c r="J34" s="73"/>
      <c r="K34" s="73"/>
    </row>
    <row r="35" spans="2:11" ht="14.4" x14ac:dyDescent="0.3">
      <c r="B35" s="22" t="s">
        <v>39</v>
      </c>
      <c r="C35" s="22"/>
      <c r="D35" s="97">
        <v>0</v>
      </c>
      <c r="E35" s="87">
        <v>0</v>
      </c>
      <c r="F35" s="16"/>
      <c r="G35" s="23" t="str">
        <f>IF(D35=0,"",(E35-D35)/D35)</f>
        <v/>
      </c>
      <c r="H35" s="180">
        <f t="shared" si="9"/>
        <v>0</v>
      </c>
      <c r="I35" s="73"/>
      <c r="J35" s="73"/>
      <c r="K35" s="73"/>
    </row>
    <row r="36" spans="2:11" ht="14.4" x14ac:dyDescent="0.3">
      <c r="B36" s="22" t="s">
        <v>40</v>
      </c>
      <c r="C36" s="22"/>
      <c r="D36" s="97">
        <v>0</v>
      </c>
      <c r="E36" s="87">
        <v>0</v>
      </c>
      <c r="F36" s="16"/>
      <c r="G36" s="23" t="str">
        <f>IF(D36=0,"",(E36-D36)/D36)</f>
        <v/>
      </c>
      <c r="H36" s="180">
        <f t="shared" si="9"/>
        <v>0</v>
      </c>
      <c r="I36" s="73"/>
      <c r="J36" s="73"/>
      <c r="K36" s="73"/>
    </row>
    <row r="37" spans="2:11" ht="14.4" x14ac:dyDescent="0.3">
      <c r="B37" s="22"/>
      <c r="C37" s="22"/>
      <c r="D37" s="41"/>
      <c r="E37" s="41"/>
      <c r="F37" s="16"/>
      <c r="G37" s="23"/>
      <c r="H37" s="23"/>
      <c r="I37" s="73"/>
      <c r="J37" s="73"/>
      <c r="K37" s="73"/>
    </row>
    <row r="38" spans="2:11" ht="14.4" x14ac:dyDescent="0.3">
      <c r="B38" s="25" t="s">
        <v>41</v>
      </c>
      <c r="C38" s="25"/>
      <c r="D38" s="45">
        <f t="shared" ref="D38:E38" si="10">D30+D33+D34+D36+D35</f>
        <v>0</v>
      </c>
      <c r="E38" s="45">
        <f t="shared" si="10"/>
        <v>0</v>
      </c>
      <c r="F38" s="16"/>
      <c r="G38" s="23" t="str">
        <f>IF(D38=0,"",(E38-D38)/D38)</f>
        <v/>
      </c>
      <c r="H38" s="180">
        <f t="shared" si="9"/>
        <v>0</v>
      </c>
      <c r="I38" s="73"/>
      <c r="J38" s="73"/>
      <c r="K38" s="73"/>
    </row>
    <row r="39" spans="2:11" ht="14.4" x14ac:dyDescent="0.3">
      <c r="B39" s="22"/>
      <c r="C39" s="22"/>
      <c r="D39" s="41"/>
      <c r="E39" s="41"/>
      <c r="F39" s="16"/>
      <c r="G39" s="23"/>
      <c r="H39" s="180"/>
      <c r="I39" s="73"/>
      <c r="J39" s="73"/>
      <c r="K39" s="73"/>
    </row>
    <row r="40" spans="2:11" ht="14.4" x14ac:dyDescent="0.3">
      <c r="B40" s="22" t="s">
        <v>42</v>
      </c>
      <c r="C40" s="22"/>
      <c r="D40" s="96">
        <v>0</v>
      </c>
      <c r="E40" s="72">
        <v>0</v>
      </c>
      <c r="F40" s="16"/>
      <c r="G40" s="23" t="str">
        <f>IF(D40=0,"",(E40-D40)/D40)</f>
        <v/>
      </c>
      <c r="H40" s="180">
        <f t="shared" si="9"/>
        <v>0</v>
      </c>
      <c r="I40" s="73"/>
      <c r="J40" s="73"/>
      <c r="K40" s="73"/>
    </row>
    <row r="41" spans="2:11" ht="14.4" x14ac:dyDescent="0.3">
      <c r="B41" s="22"/>
      <c r="C41" s="22"/>
      <c r="D41" s="41"/>
      <c r="E41" s="41"/>
      <c r="F41" s="16"/>
      <c r="G41" s="23"/>
      <c r="H41" s="180"/>
      <c r="I41" s="73"/>
      <c r="J41" s="73"/>
      <c r="K41" s="73"/>
    </row>
    <row r="42" spans="2:11" ht="14.4" x14ac:dyDescent="0.3">
      <c r="B42" s="25" t="s">
        <v>43</v>
      </c>
      <c r="C42" s="25"/>
      <c r="D42" s="78">
        <f t="shared" ref="D42:E42" si="11">D40+D38</f>
        <v>0</v>
      </c>
      <c r="E42" s="78">
        <f t="shared" si="11"/>
        <v>0</v>
      </c>
      <c r="F42" s="16"/>
      <c r="G42" s="23" t="str">
        <f>IF(D42=0,"",(E42-D42)/D42)</f>
        <v/>
      </c>
      <c r="H42" s="180">
        <f t="shared" si="9"/>
        <v>0</v>
      </c>
      <c r="I42" s="73"/>
      <c r="J42" s="73"/>
      <c r="K42" s="73"/>
    </row>
    <row r="43" spans="2:11" ht="14.4" x14ac:dyDescent="0.3">
      <c r="B43" s="26"/>
      <c r="C43" s="26"/>
      <c r="D43" s="50"/>
      <c r="E43" s="50"/>
      <c r="F43" s="16"/>
      <c r="G43" s="23"/>
      <c r="H43" s="23"/>
      <c r="I43" s="73"/>
      <c r="J43" s="73"/>
      <c r="K43" s="73"/>
    </row>
    <row r="44" spans="2:11" ht="14.4" x14ac:dyDescent="0.3">
      <c r="B44" s="26" t="s">
        <v>44</v>
      </c>
      <c r="C44" s="26"/>
      <c r="D44" s="97">
        <v>0</v>
      </c>
      <c r="E44" s="87">
        <v>0</v>
      </c>
      <c r="F44" s="16"/>
      <c r="G44" s="23" t="str">
        <f>IF(D44=0,"",(E44-D44)/D44)</f>
        <v/>
      </c>
      <c r="H44" s="180">
        <f t="shared" ref="H44:H46" si="12">+E44-D44</f>
        <v>0</v>
      </c>
      <c r="I44" s="73"/>
      <c r="J44" s="73"/>
      <c r="K44" s="73"/>
    </row>
    <row r="45" spans="2:11" ht="14.4" x14ac:dyDescent="0.3">
      <c r="B45" s="22" t="s">
        <v>45</v>
      </c>
      <c r="C45" s="22"/>
      <c r="D45" s="97">
        <v>0</v>
      </c>
      <c r="E45" s="87">
        <v>0</v>
      </c>
      <c r="F45" s="52"/>
      <c r="G45" s="23" t="str">
        <f>IF(D45=0,"",(E45-D45)/D45)</f>
        <v/>
      </c>
      <c r="H45" s="180">
        <f t="shared" si="12"/>
        <v>0</v>
      </c>
      <c r="I45" s="73"/>
      <c r="J45" s="73"/>
      <c r="K45" s="73"/>
    </row>
    <row r="46" spans="2:11" ht="14.4" x14ac:dyDescent="0.3">
      <c r="B46" s="26" t="s">
        <v>46</v>
      </c>
      <c r="C46" s="26"/>
      <c r="D46" s="97">
        <v>0</v>
      </c>
      <c r="E46" s="87">
        <v>0</v>
      </c>
      <c r="F46" s="49"/>
      <c r="G46" s="23" t="str">
        <f>IF(D46=0,"",(E46-D46)/D46)</f>
        <v/>
      </c>
      <c r="H46" s="180">
        <f t="shared" si="12"/>
        <v>0</v>
      </c>
      <c r="I46" s="73"/>
      <c r="J46" s="73"/>
      <c r="K46" s="73"/>
    </row>
    <row r="47" spans="2:11" ht="14.4" x14ac:dyDescent="0.3">
      <c r="B47" s="22"/>
      <c r="C47" s="22"/>
      <c r="D47" s="41"/>
      <c r="E47" s="41"/>
      <c r="F47" s="16"/>
      <c r="G47" s="23"/>
      <c r="H47" s="23"/>
      <c r="I47" s="73"/>
      <c r="J47" s="73"/>
      <c r="K47" s="73"/>
    </row>
    <row r="48" spans="2:11" ht="14.4" x14ac:dyDescent="0.3">
      <c r="B48" s="25" t="s">
        <v>47</v>
      </c>
      <c r="C48" s="48"/>
      <c r="D48" s="79">
        <f t="shared" ref="D48:E48" si="13">D45+D44+D42+D46</f>
        <v>0</v>
      </c>
      <c r="E48" s="79">
        <f t="shared" si="13"/>
        <v>0</v>
      </c>
      <c r="F48" s="16"/>
      <c r="G48" s="23" t="str">
        <f>IF(D48=0,"",(E48-D48)/D48)</f>
        <v/>
      </c>
      <c r="H48" s="180">
        <f t="shared" ref="H48" si="14">+E48-D48</f>
        <v>0</v>
      </c>
      <c r="I48" s="73"/>
      <c r="J48" s="73"/>
      <c r="K48" s="73"/>
    </row>
    <row r="49" spans="2:5" ht="14.4" x14ac:dyDescent="0.3">
      <c r="B49" s="17"/>
      <c r="C49" s="17"/>
      <c r="D49" s="51"/>
      <c r="E49" s="51"/>
    </row>
  </sheetData>
  <phoneticPr fontId="4" type="noConversion"/>
  <pageMargins left="1.1417322834645669" right="0.74803149606299213" top="0.98425196850393704" bottom="0.98425196850393704" header="0.51181102362204722" footer="0.51181102362204722"/>
  <pageSetup paperSize="9" scale="45" orientation="landscape" r:id="rId1"/>
  <headerFooter alignWithMargins="0"/>
  <ignoredErrors>
    <ignoredError sqref="D4:E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67"/>
  <sheetViews>
    <sheetView showGridLines="0" zoomScale="74" zoomScaleNormal="74" workbookViewId="0">
      <pane xSplit="4" ySplit="4" topLeftCell="E5" activePane="bottomRight" state="frozen"/>
      <selection pane="topRight" activeCell="D35" sqref="D35"/>
      <selection pane="bottomLeft" activeCell="D35" sqref="D35"/>
      <selection pane="bottomRight" activeCell="N46" sqref="N46"/>
    </sheetView>
  </sheetViews>
  <sheetFormatPr defaultColWidth="9.44140625" defaultRowHeight="13.8" x14ac:dyDescent="0.3"/>
  <cols>
    <col min="1" max="1" width="3" style="102" customWidth="1"/>
    <col min="2" max="2" width="21.5546875" style="102" customWidth="1"/>
    <col min="3" max="3" width="4.44140625" style="102" customWidth="1"/>
    <col min="4" max="4" width="48.5546875" style="102" customWidth="1"/>
    <col min="5" max="6" width="9.5546875" style="103" customWidth="1"/>
    <col min="7" max="7" width="3.44140625" style="103" customWidth="1"/>
    <col min="8" max="9" width="11.5546875" style="103" customWidth="1"/>
    <col min="10" max="10" width="56" style="104" customWidth="1"/>
    <col min="11" max="11" width="4.44140625" style="102" customWidth="1"/>
    <col min="12" max="12" width="4" style="102" customWidth="1"/>
    <col min="13" max="16384" width="9.44140625" style="102"/>
  </cols>
  <sheetData>
    <row r="2" spans="1:11" ht="17.399999999999999" x14ac:dyDescent="0.35">
      <c r="B2" s="105">
        <f>Declaration!C3</f>
        <v>0</v>
      </c>
      <c r="J2" s="106"/>
    </row>
    <row r="3" spans="1:11" s="107" customFormat="1" ht="49.5" customHeight="1" x14ac:dyDescent="0.25">
      <c r="B3" s="108" t="s">
        <v>18</v>
      </c>
      <c r="E3" s="74" t="str">
        <f>+SOCIE!D3</f>
        <v>FFR     2023-24</v>
      </c>
      <c r="F3" s="74" t="str">
        <f>+SOCIE!E3</f>
        <v>MYR    2023-24</v>
      </c>
      <c r="G3" s="109"/>
      <c r="H3" s="109" t="str">
        <f>+SOCIE!G3</f>
        <v>Variance</v>
      </c>
      <c r="I3" s="109" t="str">
        <f>+SOCIE!H3</f>
        <v>Variance</v>
      </c>
      <c r="J3" s="110" t="s">
        <v>14</v>
      </c>
    </row>
    <row r="4" spans="1:11" x14ac:dyDescent="0.3">
      <c r="E4" s="111" t="s">
        <v>15</v>
      </c>
      <c r="F4" s="111" t="s">
        <v>15</v>
      </c>
      <c r="G4" s="111"/>
      <c r="H4" s="168" t="str">
        <f>+SOCIE!G4</f>
        <v>%</v>
      </c>
      <c r="I4" s="168" t="str">
        <f>+SOCIE!H4</f>
        <v>£</v>
      </c>
      <c r="J4" s="112"/>
      <c r="K4" s="113"/>
    </row>
    <row r="6" spans="1:11" ht="15" customHeight="1" x14ac:dyDescent="0.3">
      <c r="A6" s="114">
        <v>1</v>
      </c>
      <c r="B6" s="115" t="s">
        <v>19</v>
      </c>
      <c r="E6" s="116"/>
      <c r="F6" s="116"/>
      <c r="G6" s="116"/>
      <c r="H6" s="117"/>
      <c r="I6" s="117"/>
      <c r="J6" s="118"/>
    </row>
    <row r="7" spans="1:11" x14ac:dyDescent="0.3">
      <c r="C7" s="119" t="s">
        <v>48</v>
      </c>
      <c r="D7" s="119" t="s">
        <v>49</v>
      </c>
      <c r="E7" s="121">
        <v>0</v>
      </c>
      <c r="F7" s="120">
        <v>0</v>
      </c>
      <c r="G7" s="122"/>
      <c r="H7" s="178" t="str">
        <f>IF(E7=0,"",(F7-E7)/E7)</f>
        <v/>
      </c>
      <c r="I7" s="182">
        <f>+F7-E7</f>
        <v>0</v>
      </c>
      <c r="J7" s="123"/>
    </row>
    <row r="8" spans="1:11" x14ac:dyDescent="0.3">
      <c r="C8" s="119" t="s">
        <v>50</v>
      </c>
      <c r="D8" s="119" t="s">
        <v>51</v>
      </c>
      <c r="E8" s="121">
        <v>0</v>
      </c>
      <c r="F8" s="120">
        <v>0</v>
      </c>
      <c r="G8" s="122"/>
      <c r="H8" s="178" t="str">
        <f t="shared" ref="H8:H14" si="0">IF(E8=0,"",(F8-E8)/E8)</f>
        <v/>
      </c>
      <c r="I8" s="182">
        <f t="shared" ref="I8:I14" si="1">+F8-E8</f>
        <v>0</v>
      </c>
      <c r="J8" s="123"/>
    </row>
    <row r="9" spans="1:11" x14ac:dyDescent="0.3">
      <c r="C9" s="119" t="s">
        <v>52</v>
      </c>
      <c r="D9" s="119" t="s">
        <v>53</v>
      </c>
      <c r="E9" s="121">
        <v>0</v>
      </c>
      <c r="F9" s="120">
        <v>0</v>
      </c>
      <c r="G9" s="122"/>
      <c r="H9" s="178" t="str">
        <f t="shared" si="0"/>
        <v/>
      </c>
      <c r="I9" s="182">
        <f t="shared" si="1"/>
        <v>0</v>
      </c>
      <c r="J9" s="123"/>
    </row>
    <row r="10" spans="1:11" x14ac:dyDescent="0.3">
      <c r="C10" s="119" t="s">
        <v>54</v>
      </c>
      <c r="D10" s="119" t="s">
        <v>55</v>
      </c>
      <c r="E10" s="121">
        <v>0</v>
      </c>
      <c r="F10" s="120">
        <v>0</v>
      </c>
      <c r="G10" s="122"/>
      <c r="H10" s="178" t="str">
        <f t="shared" si="0"/>
        <v/>
      </c>
      <c r="I10" s="182">
        <f t="shared" si="1"/>
        <v>0</v>
      </c>
      <c r="J10" s="123"/>
    </row>
    <row r="11" spans="1:11" x14ac:dyDescent="0.3">
      <c r="C11" s="119" t="s">
        <v>56</v>
      </c>
      <c r="D11" s="119" t="s">
        <v>57</v>
      </c>
      <c r="E11" s="121">
        <v>0</v>
      </c>
      <c r="F11" s="120">
        <v>0</v>
      </c>
      <c r="G11" s="122"/>
      <c r="H11" s="178" t="str">
        <f t="shared" si="0"/>
        <v/>
      </c>
      <c r="I11" s="182">
        <f t="shared" si="1"/>
        <v>0</v>
      </c>
      <c r="J11" s="123"/>
    </row>
    <row r="12" spans="1:11" x14ac:dyDescent="0.3">
      <c r="C12" s="119" t="s">
        <v>58</v>
      </c>
      <c r="D12" s="119" t="s">
        <v>59</v>
      </c>
      <c r="E12" s="121">
        <v>0</v>
      </c>
      <c r="F12" s="120">
        <v>0</v>
      </c>
      <c r="G12" s="122"/>
      <c r="H12" s="178" t="str">
        <f t="shared" si="0"/>
        <v/>
      </c>
      <c r="I12" s="182">
        <f t="shared" si="1"/>
        <v>0</v>
      </c>
      <c r="J12" s="123"/>
    </row>
    <row r="13" spans="1:11" ht="14.4" thickBot="1" x14ac:dyDescent="0.35">
      <c r="A13" s="113"/>
      <c r="C13" s="119" t="s">
        <v>60</v>
      </c>
      <c r="D13" s="119" t="s">
        <v>61</v>
      </c>
      <c r="E13" s="121">
        <v>0</v>
      </c>
      <c r="F13" s="120">
        <v>0</v>
      </c>
      <c r="G13" s="122"/>
      <c r="H13" s="178" t="str">
        <f t="shared" si="0"/>
        <v/>
      </c>
      <c r="I13" s="182">
        <f t="shared" si="1"/>
        <v>0</v>
      </c>
      <c r="J13" s="123"/>
    </row>
    <row r="14" spans="1:11" ht="15.75" customHeight="1" thickBot="1" x14ac:dyDescent="0.35">
      <c r="A14" s="113"/>
      <c r="B14" s="113" t="s">
        <v>62</v>
      </c>
      <c r="E14" s="124">
        <f>SUM(E7:E13)</f>
        <v>0</v>
      </c>
      <c r="F14" s="124">
        <f t="shared" ref="F14" si="2">SUM(F7:F13)</f>
        <v>0</v>
      </c>
      <c r="G14" s="126"/>
      <c r="H14" s="178" t="str">
        <f t="shared" si="0"/>
        <v/>
      </c>
      <c r="I14" s="182">
        <f t="shared" si="1"/>
        <v>0</v>
      </c>
      <c r="J14" s="125"/>
    </row>
    <row r="15" spans="1:11" ht="15.75" customHeight="1" x14ac:dyDescent="0.3">
      <c r="A15" s="113"/>
      <c r="B15" s="113"/>
      <c r="E15" s="126"/>
      <c r="F15" s="126"/>
      <c r="G15" s="126"/>
      <c r="H15" s="181"/>
      <c r="I15" s="181"/>
      <c r="J15" s="127"/>
    </row>
    <row r="16" spans="1:11" ht="15" customHeight="1" x14ac:dyDescent="0.3">
      <c r="A16" s="113">
        <v>2</v>
      </c>
      <c r="B16" s="102" t="s">
        <v>63</v>
      </c>
      <c r="E16" s="126"/>
      <c r="F16" s="126"/>
      <c r="G16" s="126"/>
      <c r="H16" s="181"/>
      <c r="I16" s="181"/>
      <c r="J16" s="127"/>
    </row>
    <row r="17" spans="1:10" x14ac:dyDescent="0.3">
      <c r="C17" s="128" t="s">
        <v>64</v>
      </c>
      <c r="D17" s="119" t="s">
        <v>65</v>
      </c>
      <c r="E17" s="121">
        <v>0</v>
      </c>
      <c r="F17" s="120">
        <v>0</v>
      </c>
      <c r="G17" s="122"/>
      <c r="H17" s="178" t="str">
        <f t="shared" ref="H17:H25" si="3">IF(E17=0,"",(F17-E17)/E17)</f>
        <v/>
      </c>
      <c r="I17" s="179">
        <f t="shared" ref="I17:I25" si="4">+F17-E17</f>
        <v>0</v>
      </c>
      <c r="J17" s="123"/>
    </row>
    <row r="18" spans="1:10" ht="15" customHeight="1" x14ac:dyDescent="0.3">
      <c r="A18" s="113"/>
      <c r="C18" s="119" t="s">
        <v>50</v>
      </c>
      <c r="D18" s="119" t="s">
        <v>66</v>
      </c>
      <c r="E18" s="121">
        <v>0</v>
      </c>
      <c r="F18" s="120">
        <v>0</v>
      </c>
      <c r="G18" s="122"/>
      <c r="H18" s="178" t="str">
        <f t="shared" si="3"/>
        <v/>
      </c>
      <c r="I18" s="179">
        <f t="shared" si="4"/>
        <v>0</v>
      </c>
      <c r="J18" s="123"/>
    </row>
    <row r="19" spans="1:10" ht="15" customHeight="1" x14ac:dyDescent="0.3">
      <c r="C19" s="119" t="s">
        <v>52</v>
      </c>
      <c r="D19" s="119" t="s">
        <v>67</v>
      </c>
      <c r="E19" s="121">
        <v>0</v>
      </c>
      <c r="F19" s="120">
        <v>0</v>
      </c>
      <c r="G19" s="122"/>
      <c r="H19" s="178" t="str">
        <f t="shared" si="3"/>
        <v/>
      </c>
      <c r="I19" s="179">
        <f t="shared" si="4"/>
        <v>0</v>
      </c>
      <c r="J19" s="123"/>
    </row>
    <row r="20" spans="1:10" ht="15" customHeight="1" x14ac:dyDescent="0.3">
      <c r="C20" s="119" t="s">
        <v>54</v>
      </c>
      <c r="D20" s="119" t="s">
        <v>68</v>
      </c>
      <c r="E20" s="121">
        <v>0</v>
      </c>
      <c r="F20" s="120">
        <v>0</v>
      </c>
      <c r="G20" s="122"/>
      <c r="H20" s="178" t="str">
        <f t="shared" si="3"/>
        <v/>
      </c>
      <c r="I20" s="179">
        <f t="shared" si="4"/>
        <v>0</v>
      </c>
      <c r="J20" s="123"/>
    </row>
    <row r="21" spans="1:10" ht="15" customHeight="1" x14ac:dyDescent="0.3">
      <c r="C21" s="119" t="s">
        <v>56</v>
      </c>
      <c r="D21" s="119" t="s">
        <v>69</v>
      </c>
      <c r="E21" s="121">
        <v>0</v>
      </c>
      <c r="F21" s="120">
        <v>0</v>
      </c>
      <c r="G21" s="122"/>
      <c r="H21" s="178" t="str">
        <f t="shared" si="3"/>
        <v/>
      </c>
      <c r="I21" s="179">
        <f t="shared" si="4"/>
        <v>0</v>
      </c>
      <c r="J21" s="123"/>
    </row>
    <row r="22" spans="1:10" ht="15" customHeight="1" x14ac:dyDescent="0.3">
      <c r="C22" s="119" t="s">
        <v>58</v>
      </c>
      <c r="D22" s="119" t="s">
        <v>70</v>
      </c>
      <c r="E22" s="121">
        <v>0</v>
      </c>
      <c r="F22" s="120">
        <v>0</v>
      </c>
      <c r="G22" s="122"/>
      <c r="H22" s="178" t="str">
        <f t="shared" si="3"/>
        <v/>
      </c>
      <c r="I22" s="179">
        <f t="shared" si="4"/>
        <v>0</v>
      </c>
      <c r="J22" s="123"/>
    </row>
    <row r="23" spans="1:10" ht="15" customHeight="1" x14ac:dyDescent="0.3">
      <c r="C23" s="129" t="s">
        <v>60</v>
      </c>
      <c r="D23" s="119" t="s">
        <v>71</v>
      </c>
      <c r="E23" s="121">
        <v>0</v>
      </c>
      <c r="F23" s="120">
        <v>0</v>
      </c>
      <c r="G23" s="122"/>
      <c r="H23" s="178" t="str">
        <f t="shared" si="3"/>
        <v/>
      </c>
      <c r="I23" s="179">
        <f t="shared" si="4"/>
        <v>0</v>
      </c>
      <c r="J23" s="123"/>
    </row>
    <row r="24" spans="1:10" ht="14.4" thickBot="1" x14ac:dyDescent="0.35">
      <c r="C24" s="119" t="s">
        <v>72</v>
      </c>
      <c r="D24" s="119" t="s">
        <v>73</v>
      </c>
      <c r="E24" s="121">
        <v>0</v>
      </c>
      <c r="F24" s="120">
        <v>0</v>
      </c>
      <c r="G24" s="122"/>
      <c r="H24" s="178" t="str">
        <f t="shared" si="3"/>
        <v/>
      </c>
      <c r="I24" s="179">
        <f t="shared" si="4"/>
        <v>0</v>
      </c>
      <c r="J24" s="130"/>
    </row>
    <row r="25" spans="1:10" ht="15" customHeight="1" thickBot="1" x14ac:dyDescent="0.35">
      <c r="B25" s="113" t="s">
        <v>74</v>
      </c>
      <c r="C25" s="131"/>
      <c r="D25" s="132"/>
      <c r="E25" s="124">
        <f>SUM(E17:E24)</f>
        <v>0</v>
      </c>
      <c r="F25" s="124">
        <f t="shared" ref="F25" si="5">SUM(F17:F24)</f>
        <v>0</v>
      </c>
      <c r="G25" s="126"/>
      <c r="H25" s="178" t="str">
        <f t="shared" si="3"/>
        <v/>
      </c>
      <c r="I25" s="179">
        <f t="shared" si="4"/>
        <v>0</v>
      </c>
      <c r="J25" s="125"/>
    </row>
    <row r="26" spans="1:10" ht="29.25" customHeight="1" x14ac:dyDescent="0.3">
      <c r="A26" s="113">
        <v>3</v>
      </c>
      <c r="B26" s="119" t="s">
        <v>21</v>
      </c>
      <c r="E26" s="116"/>
      <c r="F26" s="116"/>
      <c r="G26" s="116"/>
      <c r="H26" s="181"/>
      <c r="I26" s="181"/>
      <c r="J26" s="133"/>
    </row>
    <row r="27" spans="1:10" ht="15" customHeight="1" x14ac:dyDescent="0.3">
      <c r="C27" s="119" t="s">
        <v>64</v>
      </c>
      <c r="D27" s="119" t="s">
        <v>75</v>
      </c>
      <c r="E27" s="121">
        <v>0</v>
      </c>
      <c r="F27" s="120">
        <v>0</v>
      </c>
      <c r="G27" s="122"/>
      <c r="H27" s="178" t="str">
        <f>IF(E27=0,"",(F27-E27)/E27)</f>
        <v/>
      </c>
      <c r="I27" s="179">
        <f>+F27-E27</f>
        <v>0</v>
      </c>
      <c r="J27" s="123"/>
    </row>
    <row r="28" spans="1:10" ht="15" customHeight="1" thickBot="1" x14ac:dyDescent="0.35">
      <c r="C28" s="119" t="s">
        <v>50</v>
      </c>
      <c r="D28" s="119" t="s">
        <v>76</v>
      </c>
      <c r="E28" s="121">
        <v>0</v>
      </c>
      <c r="F28" s="120">
        <v>0</v>
      </c>
      <c r="G28" s="122"/>
      <c r="H28" s="178" t="str">
        <f t="shared" ref="H28:H29" si="6">IF(E28=0,"",(F28-E28)/E28)</f>
        <v/>
      </c>
      <c r="I28" s="179">
        <f t="shared" ref="I28:I29" si="7">+F28-E28</f>
        <v>0</v>
      </c>
      <c r="J28" s="123"/>
    </row>
    <row r="29" spans="1:10" ht="15" customHeight="1" thickBot="1" x14ac:dyDescent="0.35">
      <c r="B29" s="113" t="s">
        <v>77</v>
      </c>
      <c r="E29" s="124">
        <f>SUM(E27:E28)</f>
        <v>0</v>
      </c>
      <c r="F29" s="124">
        <f t="shared" ref="F29" si="8">SUM(F27:F28)</f>
        <v>0</v>
      </c>
      <c r="G29" s="126"/>
      <c r="H29" s="178" t="str">
        <f t="shared" si="6"/>
        <v/>
      </c>
      <c r="I29" s="179">
        <f t="shared" si="7"/>
        <v>0</v>
      </c>
      <c r="J29" s="125"/>
    </row>
    <row r="30" spans="1:10" ht="15" customHeight="1" x14ac:dyDescent="0.3">
      <c r="E30" s="116"/>
      <c r="F30" s="116"/>
      <c r="G30" s="116"/>
      <c r="H30" s="181"/>
      <c r="I30" s="181"/>
      <c r="J30" s="133"/>
    </row>
    <row r="31" spans="1:10" ht="15" customHeight="1" x14ac:dyDescent="0.3">
      <c r="A31" s="113">
        <v>4</v>
      </c>
      <c r="B31" s="102" t="s">
        <v>78</v>
      </c>
      <c r="E31" s="116"/>
      <c r="F31" s="116"/>
      <c r="G31" s="116"/>
      <c r="H31" s="181"/>
      <c r="I31" s="181"/>
      <c r="J31" s="133"/>
    </row>
    <row r="32" spans="1:10" ht="15" customHeight="1" x14ac:dyDescent="0.3">
      <c r="C32" s="119" t="s">
        <v>64</v>
      </c>
      <c r="D32" s="119" t="s">
        <v>79</v>
      </c>
      <c r="E32" s="121">
        <v>0</v>
      </c>
      <c r="F32" s="120">
        <v>0</v>
      </c>
      <c r="G32" s="122"/>
      <c r="H32" s="178" t="str">
        <f t="shared" ref="H32:H43" si="9">IF(E32=0,"",(F32-E32)/E32)</f>
        <v/>
      </c>
      <c r="I32" s="179">
        <f t="shared" ref="I32:I43" si="10">+F32-E32</f>
        <v>0</v>
      </c>
      <c r="J32" s="123"/>
    </row>
    <row r="33" spans="1:10" ht="15" customHeight="1" x14ac:dyDescent="0.3">
      <c r="C33" s="119" t="s">
        <v>50</v>
      </c>
      <c r="D33" s="119" t="s">
        <v>80</v>
      </c>
      <c r="E33" s="121">
        <v>0</v>
      </c>
      <c r="F33" s="120">
        <v>0</v>
      </c>
      <c r="G33" s="122"/>
      <c r="H33" s="178" t="str">
        <f t="shared" si="9"/>
        <v/>
      </c>
      <c r="I33" s="179">
        <f t="shared" si="10"/>
        <v>0</v>
      </c>
      <c r="J33" s="123"/>
    </row>
    <row r="34" spans="1:10" ht="15" customHeight="1" x14ac:dyDescent="0.3">
      <c r="C34" s="119" t="s">
        <v>52</v>
      </c>
      <c r="D34" s="119" t="s">
        <v>81</v>
      </c>
      <c r="E34" s="121">
        <v>0</v>
      </c>
      <c r="F34" s="120">
        <v>0</v>
      </c>
      <c r="G34" s="122"/>
      <c r="H34" s="178" t="str">
        <f t="shared" si="9"/>
        <v/>
      </c>
      <c r="I34" s="179">
        <f t="shared" si="10"/>
        <v>0</v>
      </c>
      <c r="J34" s="123"/>
    </row>
    <row r="35" spans="1:10" ht="15" customHeight="1" x14ac:dyDescent="0.3">
      <c r="C35" s="129" t="s">
        <v>54</v>
      </c>
      <c r="D35" s="119" t="s">
        <v>82</v>
      </c>
      <c r="E35" s="121">
        <f>SUM(E36:E37)</f>
        <v>0</v>
      </c>
      <c r="F35" s="121">
        <f t="shared" ref="F35" si="11">SUM(F36:F37)</f>
        <v>0</v>
      </c>
      <c r="G35" s="122"/>
      <c r="H35" s="178" t="str">
        <f t="shared" si="9"/>
        <v/>
      </c>
      <c r="I35" s="179">
        <f t="shared" si="10"/>
        <v>0</v>
      </c>
      <c r="J35" s="123"/>
    </row>
    <row r="36" spans="1:10" ht="15" customHeight="1" x14ac:dyDescent="0.3">
      <c r="C36" s="129"/>
      <c r="D36" s="119" t="s">
        <v>83</v>
      </c>
      <c r="E36" s="121">
        <v>0</v>
      </c>
      <c r="F36" s="120">
        <v>0</v>
      </c>
      <c r="G36" s="122"/>
      <c r="H36" s="178" t="str">
        <f t="shared" si="9"/>
        <v/>
      </c>
      <c r="I36" s="179">
        <f t="shared" si="10"/>
        <v>0</v>
      </c>
      <c r="J36" s="123"/>
    </row>
    <row r="37" spans="1:10" ht="15" customHeight="1" x14ac:dyDescent="0.3">
      <c r="C37" s="129"/>
      <c r="D37" s="119" t="s">
        <v>84</v>
      </c>
      <c r="E37" s="121">
        <v>0</v>
      </c>
      <c r="F37" s="120">
        <v>0</v>
      </c>
      <c r="G37" s="122"/>
      <c r="H37" s="178" t="str">
        <f t="shared" si="9"/>
        <v/>
      </c>
      <c r="I37" s="179">
        <f t="shared" si="10"/>
        <v>0</v>
      </c>
      <c r="J37" s="123"/>
    </row>
    <row r="38" spans="1:10" ht="15" customHeight="1" x14ac:dyDescent="0.3">
      <c r="C38" s="129" t="s">
        <v>56</v>
      </c>
      <c r="D38" s="134" t="s">
        <v>85</v>
      </c>
      <c r="E38" s="121">
        <v>0</v>
      </c>
      <c r="F38" s="120">
        <v>0</v>
      </c>
      <c r="G38" s="122"/>
      <c r="H38" s="178" t="str">
        <f t="shared" si="9"/>
        <v/>
      </c>
      <c r="I38" s="179">
        <f t="shared" si="10"/>
        <v>0</v>
      </c>
      <c r="J38" s="123"/>
    </row>
    <row r="39" spans="1:10" ht="15" customHeight="1" x14ac:dyDescent="0.3">
      <c r="C39" s="119" t="s">
        <v>58</v>
      </c>
      <c r="D39" s="134" t="s">
        <v>86</v>
      </c>
      <c r="E39" s="121">
        <v>0</v>
      </c>
      <c r="F39" s="120">
        <v>0</v>
      </c>
      <c r="G39" s="122"/>
      <c r="H39" s="178" t="str">
        <f t="shared" si="9"/>
        <v/>
      </c>
      <c r="I39" s="179">
        <f t="shared" si="10"/>
        <v>0</v>
      </c>
      <c r="J39" s="123"/>
    </row>
    <row r="40" spans="1:10" ht="15" customHeight="1" x14ac:dyDescent="0.3">
      <c r="C40" s="119" t="s">
        <v>60</v>
      </c>
      <c r="D40" s="119" t="s">
        <v>87</v>
      </c>
      <c r="E40" s="121">
        <v>0</v>
      </c>
      <c r="F40" s="120">
        <v>0</v>
      </c>
      <c r="G40" s="122"/>
      <c r="H40" s="178" t="str">
        <f t="shared" si="9"/>
        <v/>
      </c>
      <c r="I40" s="179">
        <f t="shared" si="10"/>
        <v>0</v>
      </c>
      <c r="J40" s="123"/>
    </row>
    <row r="41" spans="1:10" ht="15" hidden="1" customHeight="1" x14ac:dyDescent="0.3">
      <c r="C41" s="119" t="s">
        <v>72</v>
      </c>
      <c r="D41" s="119" t="s">
        <v>88</v>
      </c>
      <c r="E41" s="121"/>
      <c r="F41" s="295"/>
      <c r="G41" s="122"/>
      <c r="H41" s="178" t="str">
        <f t="shared" si="9"/>
        <v/>
      </c>
      <c r="I41" s="179">
        <f t="shared" si="10"/>
        <v>0</v>
      </c>
      <c r="J41" s="123"/>
    </row>
    <row r="42" spans="1:10" ht="15" customHeight="1" thickBot="1" x14ac:dyDescent="0.35">
      <c r="C42" s="119" t="s">
        <v>72</v>
      </c>
      <c r="D42" s="119" t="s">
        <v>22</v>
      </c>
      <c r="E42" s="121">
        <v>0</v>
      </c>
      <c r="F42" s="120">
        <v>0</v>
      </c>
      <c r="G42" s="122"/>
      <c r="H42" s="178" t="str">
        <f t="shared" si="9"/>
        <v/>
      </c>
      <c r="I42" s="179">
        <f t="shared" si="10"/>
        <v>0</v>
      </c>
      <c r="J42" s="123"/>
    </row>
    <row r="43" spans="1:10" ht="15" customHeight="1" thickBot="1" x14ac:dyDescent="0.35">
      <c r="B43" s="113" t="s">
        <v>89</v>
      </c>
      <c r="E43" s="124">
        <f t="shared" ref="E43:F43" si="12">SUM(E32:E42)-E35</f>
        <v>0</v>
      </c>
      <c r="F43" s="124">
        <f t="shared" si="12"/>
        <v>0</v>
      </c>
      <c r="G43" s="126"/>
      <c r="H43" s="178" t="str">
        <f t="shared" si="9"/>
        <v/>
      </c>
      <c r="I43" s="179">
        <f t="shared" si="10"/>
        <v>0</v>
      </c>
      <c r="J43" s="125"/>
    </row>
    <row r="44" spans="1:10" ht="15" customHeight="1" x14ac:dyDescent="0.3">
      <c r="E44" s="116"/>
      <c r="F44" s="116"/>
      <c r="G44" s="116"/>
      <c r="H44" s="181"/>
      <c r="I44" s="181"/>
      <c r="J44" s="133"/>
    </row>
    <row r="45" spans="1:10" ht="15" customHeight="1" x14ac:dyDescent="0.3">
      <c r="A45" s="113">
        <v>5</v>
      </c>
      <c r="B45" s="102" t="s">
        <v>23</v>
      </c>
      <c r="H45" s="181"/>
      <c r="I45" s="181"/>
      <c r="J45" s="133"/>
    </row>
    <row r="46" spans="1:10" ht="15" customHeight="1" x14ac:dyDescent="0.3">
      <c r="C46" s="119" t="s">
        <v>64</v>
      </c>
      <c r="D46" s="119" t="s">
        <v>90</v>
      </c>
      <c r="E46" s="121">
        <v>0</v>
      </c>
      <c r="F46" s="120">
        <v>0</v>
      </c>
      <c r="G46" s="122"/>
      <c r="H46" s="178" t="str">
        <f t="shared" ref="H46:H51" si="13">IF(E46=0,"",(F46-E46)/E46)</f>
        <v/>
      </c>
      <c r="I46" s="179">
        <f t="shared" ref="I46:I51" si="14">+F46-E46</f>
        <v>0</v>
      </c>
      <c r="J46" s="123"/>
    </row>
    <row r="47" spans="1:10" ht="15" customHeight="1" x14ac:dyDescent="0.3">
      <c r="C47" s="119" t="s">
        <v>50</v>
      </c>
      <c r="D47" s="119" t="s">
        <v>91</v>
      </c>
      <c r="E47" s="121">
        <v>0</v>
      </c>
      <c r="F47" s="120">
        <v>0</v>
      </c>
      <c r="G47" s="122"/>
      <c r="H47" s="178" t="str">
        <f t="shared" si="13"/>
        <v/>
      </c>
      <c r="I47" s="179">
        <f t="shared" si="14"/>
        <v>0</v>
      </c>
      <c r="J47" s="123"/>
    </row>
    <row r="48" spans="1:10" ht="15" customHeight="1" x14ac:dyDescent="0.3">
      <c r="C48" s="119" t="s">
        <v>52</v>
      </c>
      <c r="D48" s="119" t="s">
        <v>92</v>
      </c>
      <c r="E48" s="121">
        <v>0</v>
      </c>
      <c r="F48" s="120">
        <v>0</v>
      </c>
      <c r="G48" s="122"/>
      <c r="H48" s="178" t="str">
        <f t="shared" si="13"/>
        <v/>
      </c>
      <c r="I48" s="179">
        <f t="shared" si="14"/>
        <v>0</v>
      </c>
      <c r="J48" s="123"/>
    </row>
    <row r="49" spans="1:10" ht="15" customHeight="1" x14ac:dyDescent="0.3">
      <c r="C49" s="119" t="s">
        <v>54</v>
      </c>
      <c r="D49" s="119" t="s">
        <v>93</v>
      </c>
      <c r="E49" s="121">
        <v>0</v>
      </c>
      <c r="F49" s="120">
        <v>0</v>
      </c>
      <c r="G49" s="122"/>
      <c r="H49" s="178" t="str">
        <f t="shared" si="13"/>
        <v/>
      </c>
      <c r="I49" s="179">
        <f t="shared" si="14"/>
        <v>0</v>
      </c>
      <c r="J49" s="123"/>
    </row>
    <row r="50" spans="1:10" ht="15" customHeight="1" thickBot="1" x14ac:dyDescent="0.35">
      <c r="C50" s="119" t="s">
        <v>56</v>
      </c>
      <c r="D50" s="119" t="s">
        <v>94</v>
      </c>
      <c r="E50" s="169">
        <v>0</v>
      </c>
      <c r="F50" s="135">
        <v>0</v>
      </c>
      <c r="G50" s="122"/>
      <c r="H50" s="178" t="str">
        <f t="shared" si="13"/>
        <v/>
      </c>
      <c r="I50" s="179">
        <f t="shared" si="14"/>
        <v>0</v>
      </c>
      <c r="J50" s="123"/>
    </row>
    <row r="51" spans="1:10" ht="15" customHeight="1" thickBot="1" x14ac:dyDescent="0.35">
      <c r="B51" s="113" t="s">
        <v>95</v>
      </c>
      <c r="E51" s="136">
        <f>SUM(E46:E50)</f>
        <v>0</v>
      </c>
      <c r="F51" s="136">
        <f t="shared" ref="F51" si="15">SUM(F46:F50)</f>
        <v>0</v>
      </c>
      <c r="G51" s="116"/>
      <c r="H51" s="178" t="str">
        <f t="shared" si="13"/>
        <v/>
      </c>
      <c r="I51" s="179">
        <f t="shared" si="14"/>
        <v>0</v>
      </c>
      <c r="J51" s="123"/>
    </row>
    <row r="52" spans="1:10" ht="15" customHeight="1" x14ac:dyDescent="0.3">
      <c r="E52" s="116"/>
      <c r="F52" s="116"/>
      <c r="G52" s="116"/>
      <c r="H52" s="181"/>
      <c r="I52" s="181"/>
      <c r="J52" s="133"/>
    </row>
    <row r="53" spans="1:10" ht="15" customHeight="1" x14ac:dyDescent="0.3">
      <c r="A53" s="113">
        <v>6</v>
      </c>
      <c r="B53" s="102" t="s">
        <v>96</v>
      </c>
      <c r="E53" s="116"/>
      <c r="F53" s="116"/>
      <c r="G53" s="116"/>
      <c r="H53" s="181"/>
      <c r="I53" s="181"/>
      <c r="J53" s="133"/>
    </row>
    <row r="54" spans="1:10" ht="15" customHeight="1" x14ac:dyDescent="0.3">
      <c r="C54" s="102" t="s">
        <v>64</v>
      </c>
      <c r="D54" s="102" t="s">
        <v>97</v>
      </c>
      <c r="E54" s="121">
        <v>0</v>
      </c>
      <c r="F54" s="120">
        <v>0</v>
      </c>
      <c r="G54" s="122"/>
      <c r="H54" s="178" t="str">
        <f t="shared" ref="H54:H57" si="16">IF(E54=0,"",(F54-E54)/E54)</f>
        <v/>
      </c>
      <c r="I54" s="179">
        <f t="shared" ref="I54:I57" si="17">+F54-E54</f>
        <v>0</v>
      </c>
      <c r="J54" s="123"/>
    </row>
    <row r="55" spans="1:10" ht="15" customHeight="1" x14ac:dyDescent="0.3">
      <c r="C55" s="102" t="s">
        <v>50</v>
      </c>
      <c r="D55" s="102" t="s">
        <v>98</v>
      </c>
      <c r="E55" s="121">
        <v>0</v>
      </c>
      <c r="F55" s="120">
        <v>0</v>
      </c>
      <c r="G55" s="122"/>
      <c r="H55" s="178" t="str">
        <f t="shared" si="16"/>
        <v/>
      </c>
      <c r="I55" s="179">
        <f t="shared" si="17"/>
        <v>0</v>
      </c>
      <c r="J55" s="123"/>
    </row>
    <row r="56" spans="1:10" ht="15" customHeight="1" thickBot="1" x14ac:dyDescent="0.35">
      <c r="C56" s="102" t="s">
        <v>52</v>
      </c>
      <c r="D56" s="102" t="s">
        <v>99</v>
      </c>
      <c r="E56" s="121">
        <v>0</v>
      </c>
      <c r="F56" s="120">
        <v>0</v>
      </c>
      <c r="G56" s="122"/>
      <c r="H56" s="178" t="str">
        <f t="shared" si="16"/>
        <v/>
      </c>
      <c r="I56" s="179">
        <f t="shared" si="17"/>
        <v>0</v>
      </c>
      <c r="J56" s="123"/>
    </row>
    <row r="57" spans="1:10" ht="15" customHeight="1" thickBot="1" x14ac:dyDescent="0.35">
      <c r="B57" s="113" t="s">
        <v>100</v>
      </c>
      <c r="E57" s="136">
        <f>SUM(E54:E56)</f>
        <v>0</v>
      </c>
      <c r="F57" s="136">
        <f t="shared" ref="F57" si="18">SUM(F54:F56)</f>
        <v>0</v>
      </c>
      <c r="G57" s="116"/>
      <c r="H57" s="178" t="str">
        <f t="shared" si="16"/>
        <v/>
      </c>
      <c r="I57" s="179">
        <f t="shared" si="17"/>
        <v>0</v>
      </c>
      <c r="J57" s="123"/>
    </row>
    <row r="58" spans="1:10" x14ac:dyDescent="0.3">
      <c r="J58" s="118"/>
    </row>
    <row r="59" spans="1:10" x14ac:dyDescent="0.3">
      <c r="J59" s="118"/>
    </row>
    <row r="60" spans="1:10" x14ac:dyDescent="0.3">
      <c r="J60" s="118"/>
    </row>
    <row r="61" spans="1:10" x14ac:dyDescent="0.3">
      <c r="J61" s="118"/>
    </row>
    <row r="62" spans="1:10" x14ac:dyDescent="0.3">
      <c r="J62" s="118"/>
    </row>
    <row r="63" spans="1:10" x14ac:dyDescent="0.3">
      <c r="J63" s="118"/>
    </row>
    <row r="64" spans="1:10" x14ac:dyDescent="0.3">
      <c r="J64" s="118"/>
    </row>
    <row r="65" spans="10:10" x14ac:dyDescent="0.3">
      <c r="J65" s="118"/>
    </row>
    <row r="66" spans="10:10" x14ac:dyDescent="0.3">
      <c r="J66" s="118"/>
    </row>
    <row r="67" spans="10:10" x14ac:dyDescent="0.3">
      <c r="J67" s="118"/>
    </row>
  </sheetData>
  <sheetProtection formatRows="0"/>
  <conditionalFormatting sqref="H6:I57">
    <cfRule type="expression" dxfId="13" priority="1" stopIfTrue="1">
      <formula>#REF!&gt;0</formula>
    </cfRule>
    <cfRule type="expression" dxfId="12" priority="2" stopIfTrue="1">
      <formula>"m7&gt;0"</formula>
    </cfRule>
  </conditionalFormatting>
  <dataValidations count="1">
    <dataValidation type="whole" allowBlank="1" showInputMessage="1" showErrorMessage="1" sqref="E27:G28 E7:G13 E32:G42 E17:G24" xr:uid="{00000000-0002-0000-0200-000000000000}">
      <formula1>-1E+30</formula1>
      <formula2>1E+30</formula2>
    </dataValidation>
  </dataValidations>
  <pageMargins left="0.75" right="0.75" top="0.61" bottom="0.67" header="0.5" footer="0.5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77"/>
  <sheetViews>
    <sheetView showGridLines="0" zoomScale="90" zoomScaleNormal="90" workbookViewId="0">
      <pane xSplit="4" ySplit="4" topLeftCell="E41" activePane="bottomRight" state="frozen"/>
      <selection pane="topRight" activeCell="D35" sqref="D35"/>
      <selection pane="bottomLeft" activeCell="D35" sqref="D35"/>
      <selection pane="bottomRight" activeCell="H64" sqref="H64"/>
    </sheetView>
  </sheetViews>
  <sheetFormatPr defaultColWidth="9.44140625" defaultRowHeight="13.8" x14ac:dyDescent="0.3"/>
  <cols>
    <col min="1" max="1" width="3.5546875" style="102" customWidth="1"/>
    <col min="2" max="2" width="32.44140625" style="102" customWidth="1"/>
    <col min="3" max="3" width="4.44140625" style="102" customWidth="1"/>
    <col min="4" max="4" width="46.5546875" style="102" customWidth="1"/>
    <col min="5" max="5" width="8.6640625" style="138" customWidth="1"/>
    <col min="6" max="6" width="9.5546875" style="138" customWidth="1"/>
    <col min="7" max="7" width="3.44140625" style="102" customWidth="1"/>
    <col min="8" max="9" width="10.5546875" style="138" customWidth="1"/>
    <col min="10" max="10" width="55" style="138" customWidth="1"/>
    <col min="11" max="11" width="4.5546875" style="102" customWidth="1"/>
    <col min="12" max="12" width="5.5546875" style="102" customWidth="1"/>
    <col min="13" max="16384" width="9.44140625" style="102"/>
  </cols>
  <sheetData>
    <row r="1" spans="1:11" ht="17.399999999999999" x14ac:dyDescent="0.3">
      <c r="B1" s="137">
        <f>Declaration!C3</f>
        <v>0</v>
      </c>
    </row>
    <row r="2" spans="1:11" x14ac:dyDescent="0.3">
      <c r="B2" s="108" t="s">
        <v>27</v>
      </c>
      <c r="J2" s="139"/>
    </row>
    <row r="3" spans="1:11" s="107" customFormat="1" ht="52.5" customHeight="1" x14ac:dyDescent="0.25">
      <c r="E3" s="170" t="str">
        <f>+SOCIE!D3</f>
        <v>FFR     2023-24</v>
      </c>
      <c r="F3" s="74" t="str">
        <f>+SOCIE!E3</f>
        <v>MYR    2023-24</v>
      </c>
      <c r="H3" s="74" t="str">
        <f>+SOCIE!G3</f>
        <v>Variance</v>
      </c>
      <c r="I3" s="74" t="str">
        <f>+SOCIE!H3</f>
        <v>Variance</v>
      </c>
      <c r="J3" s="110" t="str">
        <f>Income!J3</f>
        <v>Explanation for variance</v>
      </c>
    </row>
    <row r="4" spans="1:11" ht="14.4" x14ac:dyDescent="0.3">
      <c r="A4" s="113" t="s">
        <v>101</v>
      </c>
      <c r="E4" s="140" t="s">
        <v>15</v>
      </c>
      <c r="F4" s="140" t="s">
        <v>15</v>
      </c>
      <c r="G4" s="113"/>
      <c r="H4" s="74" t="str">
        <f>+SOCIE!G4</f>
        <v>%</v>
      </c>
      <c r="I4" s="74" t="str">
        <f>+SOCIE!H4</f>
        <v>£</v>
      </c>
      <c r="J4" s="141"/>
      <c r="K4" s="113"/>
    </row>
    <row r="5" spans="1:11" x14ac:dyDescent="0.3">
      <c r="A5" s="113"/>
    </row>
    <row r="7" spans="1:11" x14ac:dyDescent="0.3">
      <c r="A7" s="113">
        <v>1</v>
      </c>
      <c r="B7" s="102" t="s">
        <v>102</v>
      </c>
      <c r="E7" s="121">
        <v>0</v>
      </c>
      <c r="F7" s="120">
        <v>0</v>
      </c>
      <c r="G7" s="144"/>
      <c r="H7" s="178" t="str">
        <f t="shared" ref="H7" si="0">IF(E7=0,"",(F7-E7)/E7)</f>
        <v/>
      </c>
      <c r="I7" s="182">
        <f t="shared" ref="I7" si="1">+F7-E7</f>
        <v>0</v>
      </c>
      <c r="J7" s="143"/>
      <c r="K7" s="144"/>
    </row>
    <row r="8" spans="1:11" ht="15" customHeight="1" x14ac:dyDescent="0.3">
      <c r="A8" s="113">
        <v>2</v>
      </c>
      <c r="B8" s="102" t="s">
        <v>103</v>
      </c>
      <c r="E8" s="121">
        <v>0</v>
      </c>
      <c r="F8" s="120">
        <v>0</v>
      </c>
      <c r="G8" s="144"/>
      <c r="H8" s="178" t="str">
        <f t="shared" ref="H8:H16" si="2">IF(E8=0,"",(F8-E8)/E8)</f>
        <v/>
      </c>
      <c r="I8" s="182">
        <f t="shared" ref="I8:I16" si="3">+F8-E8</f>
        <v>0</v>
      </c>
      <c r="J8" s="143"/>
      <c r="K8" s="144"/>
    </row>
    <row r="9" spans="1:11" ht="15" customHeight="1" x14ac:dyDescent="0.3">
      <c r="A9" s="113">
        <v>3</v>
      </c>
      <c r="B9" s="102" t="s">
        <v>104</v>
      </c>
      <c r="E9" s="121">
        <v>0</v>
      </c>
      <c r="F9" s="120">
        <v>0</v>
      </c>
      <c r="G9" s="144"/>
      <c r="H9" s="178" t="str">
        <f t="shared" si="2"/>
        <v/>
      </c>
      <c r="I9" s="182">
        <f t="shared" si="3"/>
        <v>0</v>
      </c>
      <c r="J9" s="143"/>
      <c r="K9" s="144"/>
    </row>
    <row r="10" spans="1:11" ht="15" customHeight="1" x14ac:dyDescent="0.3">
      <c r="A10" s="113">
        <v>4</v>
      </c>
      <c r="B10" s="102" t="s">
        <v>105</v>
      </c>
      <c r="E10" s="121">
        <v>0</v>
      </c>
      <c r="F10" s="120">
        <v>0</v>
      </c>
      <c r="G10" s="144"/>
      <c r="H10" s="178" t="str">
        <f t="shared" si="2"/>
        <v/>
      </c>
      <c r="I10" s="182">
        <f t="shared" si="3"/>
        <v>0</v>
      </c>
      <c r="J10" s="143"/>
      <c r="K10" s="144"/>
    </row>
    <row r="11" spans="1:11" x14ac:dyDescent="0.3">
      <c r="A11" s="113">
        <v>5</v>
      </c>
      <c r="B11" s="102" t="s">
        <v>106</v>
      </c>
      <c r="E11" s="121">
        <v>0</v>
      </c>
      <c r="F11" s="120">
        <v>0</v>
      </c>
      <c r="G11" s="144"/>
      <c r="H11" s="178" t="str">
        <f t="shared" si="2"/>
        <v/>
      </c>
      <c r="I11" s="182">
        <f t="shared" si="3"/>
        <v>0</v>
      </c>
      <c r="J11" s="143"/>
      <c r="K11" s="144"/>
    </row>
    <row r="12" spans="1:11" ht="15" customHeight="1" x14ac:dyDescent="0.3">
      <c r="A12" s="113">
        <v>6</v>
      </c>
      <c r="B12" s="102" t="s">
        <v>79</v>
      </c>
      <c r="E12" s="121">
        <v>0</v>
      </c>
      <c r="F12" s="120">
        <v>0</v>
      </c>
      <c r="G12" s="144"/>
      <c r="H12" s="178" t="str">
        <f t="shared" si="2"/>
        <v/>
      </c>
      <c r="I12" s="182">
        <f t="shared" si="3"/>
        <v>0</v>
      </c>
      <c r="J12" s="143"/>
      <c r="K12" s="144"/>
    </row>
    <row r="13" spans="1:11" ht="15" customHeight="1" x14ac:dyDescent="0.3">
      <c r="A13" s="113">
        <v>7</v>
      </c>
      <c r="B13" s="102" t="s">
        <v>81</v>
      </c>
      <c r="E13" s="121">
        <v>0</v>
      </c>
      <c r="F13" s="120">
        <v>0</v>
      </c>
      <c r="G13" s="144"/>
      <c r="H13" s="178" t="str">
        <f t="shared" si="2"/>
        <v/>
      </c>
      <c r="I13" s="182">
        <f t="shared" si="3"/>
        <v>0</v>
      </c>
      <c r="J13" s="143"/>
      <c r="K13" s="144"/>
    </row>
    <row r="14" spans="1:11" ht="15" customHeight="1" x14ac:dyDescent="0.3">
      <c r="A14" s="113">
        <v>8</v>
      </c>
      <c r="B14" s="102" t="s">
        <v>107</v>
      </c>
      <c r="E14" s="121">
        <v>0</v>
      </c>
      <c r="F14" s="120">
        <v>0</v>
      </c>
      <c r="G14" s="144"/>
      <c r="H14" s="178" t="str">
        <f t="shared" si="2"/>
        <v/>
      </c>
      <c r="I14" s="182">
        <f t="shared" si="3"/>
        <v>0</v>
      </c>
      <c r="J14" s="143"/>
      <c r="K14" s="144"/>
    </row>
    <row r="15" spans="1:11" ht="15" customHeight="1" thickBot="1" x14ac:dyDescent="0.35">
      <c r="A15" s="113">
        <v>9</v>
      </c>
      <c r="B15" s="107" t="s">
        <v>108</v>
      </c>
      <c r="E15" s="186"/>
      <c r="F15" s="186"/>
      <c r="G15" s="144"/>
      <c r="H15" s="178" t="str">
        <f t="shared" si="2"/>
        <v/>
      </c>
      <c r="I15" s="182">
        <f t="shared" si="3"/>
        <v>0</v>
      </c>
      <c r="J15" s="143"/>
      <c r="K15" s="144"/>
    </row>
    <row r="16" spans="1:11" ht="15" customHeight="1" thickBot="1" x14ac:dyDescent="0.35">
      <c r="A16" s="114"/>
      <c r="B16" s="145" t="s">
        <v>109</v>
      </c>
      <c r="C16" s="145"/>
      <c r="D16" s="145"/>
      <c r="E16" s="171">
        <f>SUM(E7:E15)</f>
        <v>0</v>
      </c>
      <c r="F16" s="146">
        <f t="shared" ref="F16" si="4">SUM(F7:F15)</f>
        <v>0</v>
      </c>
      <c r="G16" s="144"/>
      <c r="H16" s="178" t="str">
        <f t="shared" si="2"/>
        <v/>
      </c>
      <c r="I16" s="182">
        <f t="shared" si="3"/>
        <v>0</v>
      </c>
      <c r="J16" s="147"/>
      <c r="K16" s="144"/>
    </row>
    <row r="17" spans="1:11" ht="15" customHeight="1" x14ac:dyDescent="0.3">
      <c r="E17" s="122"/>
      <c r="F17" s="122"/>
      <c r="G17" s="144"/>
      <c r="H17" s="183"/>
      <c r="I17" s="183"/>
      <c r="J17" s="148"/>
      <c r="K17" s="144"/>
    </row>
    <row r="18" spans="1:11" ht="15" customHeight="1" thickBot="1" x14ac:dyDescent="0.35">
      <c r="A18" s="113">
        <v>10</v>
      </c>
      <c r="B18" s="102" t="s">
        <v>110</v>
      </c>
      <c r="E18" s="169">
        <v>0</v>
      </c>
      <c r="F18" s="135">
        <v>0</v>
      </c>
      <c r="G18" s="144"/>
      <c r="H18" s="178" t="str">
        <f t="shared" ref="H18:H19" si="5">IF(E18=0,"",(F18-E18)/E18)</f>
        <v/>
      </c>
      <c r="I18" s="179">
        <f t="shared" ref="I18:I19" si="6">+F18-E18</f>
        <v>0</v>
      </c>
      <c r="J18" s="143"/>
      <c r="K18" s="144"/>
    </row>
    <row r="19" spans="1:11" ht="15" customHeight="1" thickBot="1" x14ac:dyDescent="0.35">
      <c r="B19" s="113" t="s">
        <v>111</v>
      </c>
      <c r="C19" s="113"/>
      <c r="D19" s="113"/>
      <c r="E19" s="146">
        <f>E16+E18</f>
        <v>0</v>
      </c>
      <c r="F19" s="146">
        <f t="shared" ref="F19" si="7">F16+F18</f>
        <v>0</v>
      </c>
      <c r="G19" s="144"/>
      <c r="H19" s="178" t="str">
        <f t="shared" si="5"/>
        <v/>
      </c>
      <c r="I19" s="179">
        <f t="shared" si="6"/>
        <v>0</v>
      </c>
      <c r="J19" s="147"/>
      <c r="K19" s="144"/>
    </row>
    <row r="20" spans="1:11" ht="15" customHeight="1" thickBot="1" x14ac:dyDescent="0.35">
      <c r="B20" s="113"/>
      <c r="C20" s="113"/>
      <c r="D20" s="113"/>
      <c r="E20" s="149"/>
      <c r="F20" s="149"/>
      <c r="G20" s="142"/>
      <c r="H20" s="183"/>
      <c r="I20" s="183"/>
      <c r="J20" s="150"/>
      <c r="K20" s="144"/>
    </row>
    <row r="21" spans="1:11" ht="15" customHeight="1" x14ac:dyDescent="0.3">
      <c r="B21" s="151" t="s">
        <v>112</v>
      </c>
      <c r="C21" s="152"/>
      <c r="D21" s="152"/>
      <c r="E21" s="153"/>
      <c r="F21" s="153"/>
      <c r="G21" s="154"/>
      <c r="H21" s="184"/>
      <c r="I21" s="184"/>
      <c r="J21" s="163"/>
      <c r="K21" s="144"/>
    </row>
    <row r="22" spans="1:11" ht="15" customHeight="1" x14ac:dyDescent="0.3">
      <c r="B22" s="155"/>
      <c r="C22" s="113"/>
      <c r="D22" s="113" t="s">
        <v>113</v>
      </c>
      <c r="E22" s="121">
        <v>0</v>
      </c>
      <c r="F22" s="120">
        <v>0</v>
      </c>
      <c r="G22" s="144"/>
      <c r="H22" s="178" t="str">
        <f t="shared" ref="H22:H24" si="8">IF(E22=0,"",(F22-E22)/E22)</f>
        <v/>
      </c>
      <c r="I22" s="179">
        <f t="shared" ref="I22:I24" si="9">+F22-E22</f>
        <v>0</v>
      </c>
      <c r="J22" s="164"/>
      <c r="K22" s="144"/>
    </row>
    <row r="23" spans="1:11" ht="15" customHeight="1" x14ac:dyDescent="0.3">
      <c r="B23" s="155"/>
      <c r="C23" s="113"/>
      <c r="D23" s="113" t="s">
        <v>114</v>
      </c>
      <c r="E23" s="121">
        <v>0</v>
      </c>
      <c r="F23" s="120">
        <v>0</v>
      </c>
      <c r="G23" s="144"/>
      <c r="H23" s="178" t="str">
        <f t="shared" si="8"/>
        <v/>
      </c>
      <c r="I23" s="179">
        <f t="shared" si="9"/>
        <v>0</v>
      </c>
      <c r="J23" s="164"/>
      <c r="K23" s="144"/>
    </row>
    <row r="24" spans="1:11" ht="15" customHeight="1" x14ac:dyDescent="0.3">
      <c r="B24" s="155"/>
      <c r="C24" s="113"/>
      <c r="D24" s="113" t="s">
        <v>115</v>
      </c>
      <c r="E24" s="121">
        <v>0</v>
      </c>
      <c r="F24" s="120">
        <v>0</v>
      </c>
      <c r="G24" s="144"/>
      <c r="H24" s="178" t="str">
        <f t="shared" si="8"/>
        <v/>
      </c>
      <c r="I24" s="179">
        <f t="shared" si="9"/>
        <v>0</v>
      </c>
      <c r="J24" s="164"/>
      <c r="K24" s="144"/>
    </row>
    <row r="25" spans="1:11" ht="15" customHeight="1" x14ac:dyDescent="0.3">
      <c r="B25" s="155"/>
      <c r="C25" s="113"/>
      <c r="D25" s="113" t="s">
        <v>116</v>
      </c>
      <c r="E25" s="186"/>
      <c r="F25" s="186"/>
      <c r="G25" s="144"/>
      <c r="H25" s="178" t="str">
        <f t="shared" ref="H25:H28" si="10">IF(E25=0,"",(F25-E25)/E25)</f>
        <v/>
      </c>
      <c r="I25" s="179">
        <f t="shared" ref="I25:I28" si="11">+F25-E25</f>
        <v>0</v>
      </c>
      <c r="J25" s="164"/>
      <c r="K25" s="144"/>
    </row>
    <row r="26" spans="1:11" ht="0.6" customHeight="1" x14ac:dyDescent="0.3">
      <c r="B26" s="155"/>
      <c r="C26" s="113"/>
      <c r="D26" s="113"/>
      <c r="E26" s="187"/>
      <c r="F26" s="186"/>
      <c r="G26" s="144"/>
      <c r="H26" s="178" t="str">
        <f t="shared" si="10"/>
        <v/>
      </c>
      <c r="I26" s="179">
        <f t="shared" si="11"/>
        <v>0</v>
      </c>
      <c r="J26" s="164"/>
      <c r="K26" s="144"/>
    </row>
    <row r="27" spans="1:11" ht="15" customHeight="1" x14ac:dyDescent="0.3">
      <c r="B27" s="155"/>
      <c r="C27" s="113"/>
      <c r="D27" s="113" t="s">
        <v>117</v>
      </c>
      <c r="E27" s="186"/>
      <c r="F27" s="186"/>
      <c r="G27" s="144"/>
      <c r="H27" s="178" t="str">
        <f t="shared" si="10"/>
        <v/>
      </c>
      <c r="I27" s="179">
        <f t="shared" si="11"/>
        <v>0</v>
      </c>
      <c r="J27" s="164"/>
      <c r="K27" s="144"/>
    </row>
    <row r="28" spans="1:11" ht="15" customHeight="1" thickBot="1" x14ac:dyDescent="0.35">
      <c r="B28" s="155"/>
      <c r="C28" s="113"/>
      <c r="D28" s="113" t="s">
        <v>118</v>
      </c>
      <c r="E28" s="121">
        <f>E18</f>
        <v>0</v>
      </c>
      <c r="F28" s="121">
        <f>F18</f>
        <v>0</v>
      </c>
      <c r="G28" s="144"/>
      <c r="H28" s="178" t="str">
        <f t="shared" si="10"/>
        <v/>
      </c>
      <c r="I28" s="179">
        <f t="shared" si="11"/>
        <v>0</v>
      </c>
      <c r="J28" s="164"/>
      <c r="K28" s="144"/>
    </row>
    <row r="29" spans="1:11" ht="16.5" customHeight="1" thickBot="1" x14ac:dyDescent="0.35">
      <c r="B29" s="155"/>
      <c r="C29" s="113"/>
      <c r="D29" s="113" t="s">
        <v>111</v>
      </c>
      <c r="E29" s="146">
        <f>SUM(E22:E28)</f>
        <v>0</v>
      </c>
      <c r="F29" s="146">
        <f t="shared" ref="F29" si="12">SUM(F22:F28)</f>
        <v>0</v>
      </c>
      <c r="G29" s="144"/>
      <c r="H29" s="178" t="str">
        <f t="shared" ref="H29" si="13">IF(E29=0,"",(F29-E29)/E29)</f>
        <v/>
      </c>
      <c r="I29" s="268">
        <f t="shared" ref="I29" si="14">+F29-E29</f>
        <v>0</v>
      </c>
      <c r="J29" s="147"/>
      <c r="K29" s="144"/>
    </row>
    <row r="30" spans="1:11" ht="15" customHeight="1" thickBot="1" x14ac:dyDescent="0.35">
      <c r="B30" s="269"/>
      <c r="C30" s="156"/>
      <c r="D30" s="156"/>
      <c r="E30" s="171"/>
      <c r="F30" s="171"/>
      <c r="G30" s="270"/>
      <c r="H30" s="271"/>
      <c r="I30" s="272"/>
      <c r="J30" s="150"/>
      <c r="K30" s="144"/>
    </row>
    <row r="31" spans="1:11" ht="15" customHeight="1" x14ac:dyDescent="0.3">
      <c r="B31" s="113"/>
      <c r="C31" s="113"/>
      <c r="D31" s="113"/>
      <c r="E31" s="149"/>
      <c r="F31" s="149"/>
      <c r="G31" s="144"/>
      <c r="H31" s="183"/>
      <c r="I31" s="183"/>
      <c r="J31" s="150"/>
      <c r="K31" s="144"/>
    </row>
    <row r="32" spans="1:11" ht="15" customHeight="1" x14ac:dyDescent="0.3">
      <c r="A32" s="113" t="s">
        <v>119</v>
      </c>
      <c r="E32" s="122"/>
      <c r="F32" s="122"/>
      <c r="G32" s="142"/>
      <c r="H32" s="183"/>
      <c r="I32" s="183"/>
      <c r="J32" s="148"/>
      <c r="K32" s="144"/>
    </row>
    <row r="33" spans="1:11" ht="15" customHeight="1" x14ac:dyDescent="0.3">
      <c r="A33" s="108">
        <v>1</v>
      </c>
      <c r="B33" s="113" t="s">
        <v>30</v>
      </c>
      <c r="E33" s="121">
        <v>0</v>
      </c>
      <c r="F33" s="157">
        <v>0</v>
      </c>
      <c r="G33" s="144"/>
      <c r="H33" s="178" t="str">
        <f t="shared" ref="H33" si="15">IF(E33=0,"",(F33-E33)/E33)</f>
        <v/>
      </c>
      <c r="I33" s="179">
        <f t="shared" ref="I33" si="16">+F33-E33</f>
        <v>0</v>
      </c>
      <c r="J33" s="143"/>
      <c r="K33" s="144"/>
    </row>
    <row r="34" spans="1:11" ht="15" customHeight="1" x14ac:dyDescent="0.3">
      <c r="A34" s="113"/>
      <c r="E34" s="122"/>
      <c r="F34" s="122"/>
      <c r="G34" s="144"/>
      <c r="H34" s="183"/>
      <c r="I34" s="183"/>
      <c r="J34" s="148"/>
      <c r="K34" s="144"/>
    </row>
    <row r="35" spans="1:11" ht="15" customHeight="1" x14ac:dyDescent="0.3">
      <c r="E35" s="122"/>
      <c r="F35" s="122"/>
      <c r="G35" s="144"/>
      <c r="H35" s="183"/>
      <c r="I35" s="183"/>
      <c r="J35" s="148"/>
      <c r="K35" s="144"/>
    </row>
    <row r="36" spans="1:11" ht="15" customHeight="1" x14ac:dyDescent="0.3">
      <c r="A36" s="113">
        <v>2</v>
      </c>
      <c r="B36" s="113" t="s">
        <v>31</v>
      </c>
      <c r="C36" s="102" t="s">
        <v>64</v>
      </c>
      <c r="D36" s="102" t="s">
        <v>102</v>
      </c>
      <c r="E36" s="121">
        <v>0</v>
      </c>
      <c r="F36" s="120">
        <v>0</v>
      </c>
      <c r="G36" s="144"/>
      <c r="H36" s="178" t="str">
        <f t="shared" ref="H36:H52" si="17">IF(E36=0,"",(F36-E36)/E36)</f>
        <v/>
      </c>
      <c r="I36" s="179">
        <f t="shared" ref="I36:I52" si="18">+F36-E36</f>
        <v>0</v>
      </c>
      <c r="J36" s="143"/>
      <c r="K36" s="144"/>
    </row>
    <row r="37" spans="1:11" ht="15" customHeight="1" x14ac:dyDescent="0.3">
      <c r="A37" s="113"/>
      <c r="C37" s="102" t="s">
        <v>50</v>
      </c>
      <c r="D37" s="102" t="s">
        <v>103</v>
      </c>
      <c r="E37" s="121">
        <v>0</v>
      </c>
      <c r="F37" s="120">
        <v>0</v>
      </c>
      <c r="G37" s="144"/>
      <c r="H37" s="178" t="str">
        <f t="shared" si="17"/>
        <v/>
      </c>
      <c r="I37" s="179">
        <f t="shared" si="18"/>
        <v>0</v>
      </c>
      <c r="J37" s="143"/>
      <c r="K37" s="144"/>
    </row>
    <row r="38" spans="1:11" ht="15" customHeight="1" x14ac:dyDescent="0.3">
      <c r="A38" s="114"/>
      <c r="C38" s="132" t="s">
        <v>52</v>
      </c>
      <c r="D38" s="102" t="s">
        <v>104</v>
      </c>
      <c r="E38" s="121">
        <v>0</v>
      </c>
      <c r="F38" s="120">
        <v>0</v>
      </c>
      <c r="G38" s="144"/>
      <c r="H38" s="178" t="str">
        <f t="shared" si="17"/>
        <v/>
      </c>
      <c r="I38" s="179">
        <f t="shared" si="18"/>
        <v>0</v>
      </c>
      <c r="J38" s="143"/>
      <c r="K38" s="144"/>
    </row>
    <row r="39" spans="1:11" ht="15" customHeight="1" x14ac:dyDescent="0.3">
      <c r="A39" s="113"/>
      <c r="C39" s="102" t="s">
        <v>54</v>
      </c>
      <c r="D39" s="102" t="s">
        <v>105</v>
      </c>
      <c r="E39" s="121">
        <v>0</v>
      </c>
      <c r="F39" s="120">
        <v>0</v>
      </c>
      <c r="G39" s="144"/>
      <c r="H39" s="178" t="str">
        <f t="shared" si="17"/>
        <v/>
      </c>
      <c r="I39" s="179">
        <f t="shared" si="18"/>
        <v>0</v>
      </c>
      <c r="J39" s="143"/>
      <c r="K39" s="144"/>
    </row>
    <row r="40" spans="1:11" ht="15" customHeight="1" x14ac:dyDescent="0.3">
      <c r="A40" s="113"/>
      <c r="C40" s="102" t="s">
        <v>56</v>
      </c>
      <c r="D40" s="102" t="s">
        <v>120</v>
      </c>
      <c r="E40" s="121">
        <v>0</v>
      </c>
      <c r="F40" s="120">
        <v>0</v>
      </c>
      <c r="G40" s="144"/>
      <c r="H40" s="178" t="str">
        <f t="shared" si="17"/>
        <v/>
      </c>
      <c r="I40" s="179">
        <f t="shared" si="18"/>
        <v>0</v>
      </c>
      <c r="J40" s="143"/>
      <c r="K40" s="144"/>
    </row>
    <row r="41" spans="1:11" ht="15" customHeight="1" x14ac:dyDescent="0.3">
      <c r="A41" s="113"/>
      <c r="C41" s="119" t="s">
        <v>58</v>
      </c>
      <c r="D41" s="119" t="s">
        <v>106</v>
      </c>
      <c r="E41" s="172">
        <f>SUM(E42:E44)</f>
        <v>0</v>
      </c>
      <c r="F41" s="172">
        <f>SUM(F42:F44)</f>
        <v>0</v>
      </c>
      <c r="G41" s="144"/>
      <c r="H41" s="178" t="str">
        <f t="shared" si="17"/>
        <v/>
      </c>
      <c r="I41" s="179">
        <f t="shared" si="18"/>
        <v>0</v>
      </c>
      <c r="J41" s="143"/>
      <c r="K41" s="144"/>
    </row>
    <row r="42" spans="1:11" ht="15" customHeight="1" x14ac:dyDescent="0.3">
      <c r="A42" s="113"/>
      <c r="C42" s="138" t="s">
        <v>121</v>
      </c>
      <c r="D42" s="138" t="s">
        <v>122</v>
      </c>
      <c r="E42" s="121">
        <v>0</v>
      </c>
      <c r="F42" s="120">
        <v>0</v>
      </c>
      <c r="G42" s="144"/>
      <c r="H42" s="178" t="str">
        <f t="shared" si="17"/>
        <v/>
      </c>
      <c r="I42" s="179">
        <f t="shared" si="18"/>
        <v>0</v>
      </c>
      <c r="J42" s="143"/>
      <c r="K42" s="144"/>
    </row>
    <row r="43" spans="1:11" ht="15" customHeight="1" x14ac:dyDescent="0.3">
      <c r="A43" s="113"/>
      <c r="C43" s="138" t="s">
        <v>123</v>
      </c>
      <c r="D43" s="138" t="s">
        <v>124</v>
      </c>
      <c r="E43" s="121">
        <v>0</v>
      </c>
      <c r="F43" s="120">
        <v>0</v>
      </c>
      <c r="G43" s="144"/>
      <c r="H43" s="178" t="str">
        <f t="shared" si="17"/>
        <v/>
      </c>
      <c r="I43" s="179">
        <f t="shared" si="18"/>
        <v>0</v>
      </c>
      <c r="J43" s="143"/>
      <c r="K43" s="144"/>
    </row>
    <row r="44" spans="1:11" ht="15" customHeight="1" x14ac:dyDescent="0.3">
      <c r="A44" s="113"/>
      <c r="C44" s="138" t="s">
        <v>125</v>
      </c>
      <c r="D44" s="138" t="s">
        <v>61</v>
      </c>
      <c r="E44" s="121">
        <v>0</v>
      </c>
      <c r="F44" s="120">
        <v>0</v>
      </c>
      <c r="G44" s="144"/>
      <c r="H44" s="178" t="str">
        <f t="shared" si="17"/>
        <v/>
      </c>
      <c r="I44" s="179">
        <f t="shared" si="18"/>
        <v>0</v>
      </c>
      <c r="J44" s="143"/>
      <c r="K44" s="144"/>
    </row>
    <row r="45" spans="1:11" ht="15" customHeight="1" x14ac:dyDescent="0.3">
      <c r="A45" s="113"/>
      <c r="C45" s="102" t="s">
        <v>60</v>
      </c>
      <c r="D45" s="102" t="s">
        <v>79</v>
      </c>
      <c r="E45" s="121">
        <v>0</v>
      </c>
      <c r="F45" s="120">
        <v>0</v>
      </c>
      <c r="G45" s="144"/>
      <c r="H45" s="178" t="str">
        <f t="shared" si="17"/>
        <v/>
      </c>
      <c r="I45" s="179">
        <f t="shared" si="18"/>
        <v>0</v>
      </c>
      <c r="J45" s="143"/>
      <c r="K45" s="144"/>
    </row>
    <row r="46" spans="1:11" ht="15" customHeight="1" x14ac:dyDescent="0.3">
      <c r="A46" s="113"/>
      <c r="C46" s="102" t="s">
        <v>72</v>
      </c>
      <c r="D46" s="102" t="s">
        <v>81</v>
      </c>
      <c r="E46" s="121">
        <v>0</v>
      </c>
      <c r="F46" s="120">
        <v>0</v>
      </c>
      <c r="G46" s="144"/>
      <c r="H46" s="178" t="str">
        <f t="shared" si="17"/>
        <v/>
      </c>
      <c r="I46" s="179">
        <f t="shared" si="18"/>
        <v>0</v>
      </c>
      <c r="J46" s="143"/>
      <c r="K46" s="144"/>
    </row>
    <row r="47" spans="1:11" ht="15" customHeight="1" x14ac:dyDescent="0.3">
      <c r="A47" s="113"/>
      <c r="C47" s="158" t="s">
        <v>126</v>
      </c>
      <c r="D47" s="107" t="s">
        <v>127</v>
      </c>
      <c r="E47" s="121">
        <v>0</v>
      </c>
      <c r="F47" s="120">
        <v>0</v>
      </c>
      <c r="G47" s="144"/>
      <c r="H47" s="178" t="str">
        <f t="shared" si="17"/>
        <v/>
      </c>
      <c r="I47" s="179">
        <f t="shared" si="18"/>
        <v>0</v>
      </c>
      <c r="J47" s="143"/>
      <c r="K47" s="144"/>
    </row>
    <row r="48" spans="1:11" ht="15" customHeight="1" x14ac:dyDescent="0.3">
      <c r="A48" s="113"/>
      <c r="C48" s="107" t="s">
        <v>128</v>
      </c>
      <c r="D48" s="107" t="s">
        <v>129</v>
      </c>
      <c r="E48" s="121">
        <v>0</v>
      </c>
      <c r="F48" s="120">
        <v>0</v>
      </c>
      <c r="G48" s="144"/>
      <c r="H48" s="178" t="str">
        <f t="shared" si="17"/>
        <v/>
      </c>
      <c r="I48" s="179">
        <f t="shared" si="18"/>
        <v>0</v>
      </c>
      <c r="J48" s="143"/>
      <c r="K48" s="144"/>
    </row>
    <row r="49" spans="1:44" ht="15" customHeight="1" x14ac:dyDescent="0.3">
      <c r="A49" s="113"/>
      <c r="C49" s="107" t="s">
        <v>130</v>
      </c>
      <c r="D49" s="102" t="s">
        <v>131</v>
      </c>
      <c r="E49" s="121">
        <v>0</v>
      </c>
      <c r="F49" s="120">
        <v>0</v>
      </c>
      <c r="G49" s="144"/>
      <c r="H49" s="178" t="str">
        <f t="shared" si="17"/>
        <v/>
      </c>
      <c r="I49" s="179">
        <f t="shared" si="18"/>
        <v>0</v>
      </c>
      <c r="J49" s="143"/>
      <c r="K49" s="144"/>
    </row>
    <row r="50" spans="1:44" ht="15" customHeight="1" x14ac:dyDescent="0.3">
      <c r="A50" s="113"/>
      <c r="C50" s="107" t="s">
        <v>132</v>
      </c>
      <c r="D50" s="102" t="s">
        <v>133</v>
      </c>
      <c r="E50" s="121">
        <v>0</v>
      </c>
      <c r="F50" s="120">
        <v>0</v>
      </c>
      <c r="G50" s="144"/>
      <c r="H50" s="178" t="str">
        <f t="shared" si="17"/>
        <v/>
      </c>
      <c r="I50" s="179">
        <f t="shared" si="18"/>
        <v>0</v>
      </c>
      <c r="J50" s="143"/>
      <c r="K50" s="144"/>
    </row>
    <row r="51" spans="1:44" ht="15" customHeight="1" thickBot="1" x14ac:dyDescent="0.35">
      <c r="A51" s="113"/>
      <c r="C51" s="107" t="s">
        <v>134</v>
      </c>
      <c r="D51" s="107" t="s">
        <v>61</v>
      </c>
      <c r="E51" s="121">
        <v>0</v>
      </c>
      <c r="F51" s="120">
        <v>0</v>
      </c>
      <c r="G51" s="144"/>
      <c r="H51" s="178" t="str">
        <f t="shared" si="17"/>
        <v/>
      </c>
      <c r="I51" s="179">
        <f t="shared" si="18"/>
        <v>0</v>
      </c>
      <c r="J51" s="143"/>
      <c r="K51" s="144"/>
    </row>
    <row r="52" spans="1:44" ht="15" customHeight="1" thickBot="1" x14ac:dyDescent="0.35">
      <c r="A52" s="113"/>
      <c r="B52" s="113" t="s">
        <v>135</v>
      </c>
      <c r="E52" s="159">
        <f>SUM(E36:E51)-E41</f>
        <v>0</v>
      </c>
      <c r="F52" s="159">
        <f t="shared" ref="F52" si="19">SUM(F36:F51)-F41</f>
        <v>0</v>
      </c>
      <c r="G52" s="144"/>
      <c r="H52" s="178" t="str">
        <f t="shared" si="17"/>
        <v/>
      </c>
      <c r="I52" s="179">
        <f t="shared" si="18"/>
        <v>0</v>
      </c>
      <c r="J52" s="143"/>
      <c r="K52" s="144"/>
    </row>
    <row r="53" spans="1:44" ht="15" customHeight="1" x14ac:dyDescent="0.3">
      <c r="E53" s="122"/>
      <c r="F53" s="122"/>
      <c r="G53" s="144"/>
      <c r="H53" s="183"/>
      <c r="I53" s="183"/>
      <c r="J53" s="148"/>
      <c r="K53" s="144"/>
    </row>
    <row r="54" spans="1:44" ht="15" customHeight="1" x14ac:dyDescent="0.3">
      <c r="A54" s="113">
        <v>3</v>
      </c>
      <c r="B54" s="113" t="s">
        <v>33</v>
      </c>
      <c r="C54" s="102" t="s">
        <v>64</v>
      </c>
      <c r="D54" s="102" t="s">
        <v>136</v>
      </c>
      <c r="E54" s="121">
        <v>0</v>
      </c>
      <c r="F54" s="120">
        <v>0</v>
      </c>
      <c r="G54" s="144"/>
      <c r="H54" s="178" t="str">
        <f t="shared" ref="H54:H57" si="20">IF(E54=0,"",(F54-E54)/E54)</f>
        <v/>
      </c>
      <c r="I54" s="179">
        <f t="shared" ref="I54:I57" si="21">+F54-E54</f>
        <v>0</v>
      </c>
      <c r="J54" s="143"/>
      <c r="K54" s="144"/>
    </row>
    <row r="55" spans="1:44" ht="15" customHeight="1" x14ac:dyDescent="0.3">
      <c r="A55" s="113"/>
      <c r="B55" s="113"/>
      <c r="C55" s="102" t="s">
        <v>50</v>
      </c>
      <c r="D55" s="102" t="s">
        <v>137</v>
      </c>
      <c r="E55" s="121">
        <v>0</v>
      </c>
      <c r="F55" s="120">
        <v>0</v>
      </c>
      <c r="G55" s="144"/>
      <c r="H55" s="178" t="str">
        <f t="shared" si="20"/>
        <v/>
      </c>
      <c r="I55" s="179">
        <f t="shared" si="21"/>
        <v>0</v>
      </c>
      <c r="J55" s="143"/>
      <c r="K55" s="144"/>
    </row>
    <row r="56" spans="1:44" ht="15" customHeight="1" thickBot="1" x14ac:dyDescent="0.35">
      <c r="A56" s="113"/>
      <c r="B56" s="113"/>
      <c r="C56" s="102" t="s">
        <v>52</v>
      </c>
      <c r="D56" s="102" t="s">
        <v>138</v>
      </c>
      <c r="E56" s="169">
        <v>0</v>
      </c>
      <c r="F56" s="135">
        <v>0</v>
      </c>
      <c r="G56" s="144"/>
      <c r="H56" s="178" t="str">
        <f t="shared" si="20"/>
        <v/>
      </c>
      <c r="I56" s="179">
        <f t="shared" si="21"/>
        <v>0</v>
      </c>
      <c r="J56" s="143"/>
      <c r="K56" s="144"/>
    </row>
    <row r="57" spans="1:44" ht="15" customHeight="1" thickBot="1" x14ac:dyDescent="0.35">
      <c r="A57" s="113"/>
      <c r="B57" s="113" t="s">
        <v>139</v>
      </c>
      <c r="E57" s="159">
        <f>SUM(E54:E56)</f>
        <v>0</v>
      </c>
      <c r="F57" s="159">
        <f t="shared" ref="F57" si="22">SUM(F54:F56)</f>
        <v>0</v>
      </c>
      <c r="G57" s="144"/>
      <c r="H57" s="178" t="str">
        <f t="shared" si="20"/>
        <v/>
      </c>
      <c r="I57" s="179">
        <f t="shared" si="21"/>
        <v>0</v>
      </c>
      <c r="J57" s="143"/>
      <c r="K57" s="144"/>
    </row>
    <row r="58" spans="1:44" ht="15" customHeight="1" x14ac:dyDescent="0.3">
      <c r="B58" s="113"/>
      <c r="C58" s="113"/>
      <c r="D58" s="113"/>
      <c r="E58" s="122"/>
      <c r="F58" s="122"/>
      <c r="G58" s="144"/>
      <c r="H58" s="183"/>
      <c r="I58" s="183"/>
      <c r="J58" s="148"/>
      <c r="K58" s="144"/>
    </row>
    <row r="59" spans="1:44" s="131" customFormat="1" ht="15" customHeight="1" x14ac:dyDescent="0.3">
      <c r="A59" s="114">
        <v>4</v>
      </c>
      <c r="B59" s="114" t="s">
        <v>140</v>
      </c>
      <c r="C59" s="131" t="s">
        <v>64</v>
      </c>
      <c r="D59" s="160" t="s">
        <v>141</v>
      </c>
      <c r="E59" s="121">
        <v>0</v>
      </c>
      <c r="F59" s="120">
        <v>0</v>
      </c>
      <c r="G59" s="144"/>
      <c r="H59" s="178" t="str">
        <f t="shared" ref="H59:H64" si="23">IF(E59=0,"",(F59-E59)/E59)</f>
        <v/>
      </c>
      <c r="I59" s="179">
        <f t="shared" ref="I59:I64" si="24">+F59-E59</f>
        <v>0</v>
      </c>
      <c r="J59" s="143"/>
      <c r="K59" s="144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</row>
    <row r="60" spans="1:44" s="131" customFormat="1" ht="15" customHeight="1" x14ac:dyDescent="0.3">
      <c r="A60" s="114"/>
      <c r="B60" s="114"/>
      <c r="C60" s="131" t="s">
        <v>50</v>
      </c>
      <c r="D60" s="160" t="s">
        <v>142</v>
      </c>
      <c r="E60" s="169">
        <v>0</v>
      </c>
      <c r="F60" s="135">
        <v>0</v>
      </c>
      <c r="G60" s="144"/>
      <c r="H60" s="178" t="str">
        <f t="shared" si="23"/>
        <v/>
      </c>
      <c r="I60" s="179">
        <f t="shared" si="24"/>
        <v>0</v>
      </c>
      <c r="J60" s="143"/>
      <c r="K60" s="144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</row>
    <row r="61" spans="1:44" ht="15" customHeight="1" x14ac:dyDescent="0.3">
      <c r="C61" s="102" t="s">
        <v>50</v>
      </c>
      <c r="D61" s="102" t="s">
        <v>61</v>
      </c>
      <c r="E61" s="169">
        <v>0</v>
      </c>
      <c r="F61" s="135">
        <v>0</v>
      </c>
      <c r="G61" s="144"/>
      <c r="H61" s="178" t="str">
        <f t="shared" si="23"/>
        <v/>
      </c>
      <c r="I61" s="179">
        <f t="shared" si="24"/>
        <v>0</v>
      </c>
      <c r="J61" s="143"/>
      <c r="K61" s="144"/>
    </row>
    <row r="62" spans="1:44" ht="15" customHeight="1" x14ac:dyDescent="0.3">
      <c r="C62" s="102" t="s">
        <v>52</v>
      </c>
      <c r="D62" s="107" t="s">
        <v>143</v>
      </c>
      <c r="E62" s="186"/>
      <c r="F62" s="186"/>
      <c r="G62" s="144"/>
      <c r="H62" s="178" t="str">
        <f t="shared" si="23"/>
        <v/>
      </c>
      <c r="I62" s="179">
        <f t="shared" si="24"/>
        <v>0</v>
      </c>
      <c r="J62" s="143"/>
      <c r="K62" s="144"/>
    </row>
    <row r="63" spans="1:44" ht="15" customHeight="1" thickBot="1" x14ac:dyDescent="0.35">
      <c r="C63" s="102" t="s">
        <v>54</v>
      </c>
      <c r="D63" s="107" t="s">
        <v>144</v>
      </c>
      <c r="E63" s="169">
        <v>0</v>
      </c>
      <c r="F63" s="135">
        <v>0</v>
      </c>
      <c r="G63" s="144"/>
      <c r="H63" s="178" t="str">
        <f t="shared" si="23"/>
        <v/>
      </c>
      <c r="I63" s="179">
        <f t="shared" si="24"/>
        <v>0</v>
      </c>
      <c r="J63" s="143"/>
      <c r="K63" s="144"/>
    </row>
    <row r="64" spans="1:44" ht="15" customHeight="1" thickBot="1" x14ac:dyDescent="0.35">
      <c r="B64" s="113" t="s">
        <v>145</v>
      </c>
      <c r="E64" s="159">
        <f>SUM(E59:E63)</f>
        <v>0</v>
      </c>
      <c r="F64" s="159">
        <f t="shared" ref="F64" si="25">SUM(F59:F63)</f>
        <v>0</v>
      </c>
      <c r="G64" s="144"/>
      <c r="H64" s="178" t="str">
        <f t="shared" si="23"/>
        <v/>
      </c>
      <c r="I64" s="179">
        <f t="shared" si="24"/>
        <v>0</v>
      </c>
      <c r="J64" s="143"/>
      <c r="K64" s="144"/>
    </row>
    <row r="65" spans="1:10" x14ac:dyDescent="0.3">
      <c r="B65" s="113"/>
      <c r="C65" s="113"/>
      <c r="D65" s="113"/>
      <c r="J65" s="161"/>
    </row>
    <row r="66" spans="1:10" ht="45.6" customHeight="1" x14ac:dyDescent="0.3">
      <c r="A66" s="162" t="s">
        <v>146</v>
      </c>
      <c r="B66" s="303" t="s">
        <v>147</v>
      </c>
      <c r="C66" s="304"/>
      <c r="D66" s="304"/>
      <c r="J66" s="161"/>
    </row>
    <row r="67" spans="1:10" x14ac:dyDescent="0.3">
      <c r="J67" s="161"/>
    </row>
    <row r="68" spans="1:10" x14ac:dyDescent="0.3">
      <c r="J68" s="161"/>
    </row>
    <row r="69" spans="1:10" x14ac:dyDescent="0.3">
      <c r="J69" s="161"/>
    </row>
    <row r="70" spans="1:10" x14ac:dyDescent="0.3">
      <c r="J70" s="161"/>
    </row>
    <row r="71" spans="1:10" x14ac:dyDescent="0.3">
      <c r="J71" s="161"/>
    </row>
    <row r="72" spans="1:10" x14ac:dyDescent="0.3">
      <c r="J72" s="161"/>
    </row>
    <row r="73" spans="1:10" x14ac:dyDescent="0.3">
      <c r="J73" s="161"/>
    </row>
    <row r="74" spans="1:10" x14ac:dyDescent="0.3">
      <c r="J74" s="161"/>
    </row>
    <row r="75" spans="1:10" x14ac:dyDescent="0.3">
      <c r="J75" s="161"/>
    </row>
    <row r="76" spans="1:10" x14ac:dyDescent="0.3">
      <c r="J76" s="161"/>
    </row>
    <row r="77" spans="1:10" x14ac:dyDescent="0.3">
      <c r="J77" s="161"/>
    </row>
  </sheetData>
  <sheetProtection formatRows="0"/>
  <mergeCells count="1">
    <mergeCell ref="B66:D66"/>
  </mergeCells>
  <conditionalFormatting sqref="H7:I19">
    <cfRule type="expression" dxfId="11" priority="19" stopIfTrue="1">
      <formula>#REF!&gt;0</formula>
    </cfRule>
    <cfRule type="expression" dxfId="10" priority="20" stopIfTrue="1">
      <formula>"m7&gt;0"</formula>
    </cfRule>
  </conditionalFormatting>
  <conditionalFormatting sqref="H17:I17 G20:I21 H30:I30 G32:I32">
    <cfRule type="expression" dxfId="9" priority="26" stopIfTrue="1">
      <formula>"m7&gt;0"</formula>
    </cfRule>
  </conditionalFormatting>
  <conditionalFormatting sqref="H17:I17 H30:I30 G20:I21 G32:I32">
    <cfRule type="expression" dxfId="8" priority="25" stopIfTrue="1">
      <formula>#REF!&gt;0</formula>
    </cfRule>
  </conditionalFormatting>
  <conditionalFormatting sqref="H22:I31">
    <cfRule type="expression" dxfId="7" priority="1" stopIfTrue="1">
      <formula>#REF!&gt;0</formula>
    </cfRule>
    <cfRule type="expression" dxfId="6" priority="2" stopIfTrue="1">
      <formula>"m7&gt;0"</formula>
    </cfRule>
  </conditionalFormatting>
  <conditionalFormatting sqref="H33:I64">
    <cfRule type="expression" dxfId="5" priority="5" stopIfTrue="1">
      <formula>#REF!&gt;0</formula>
    </cfRule>
    <cfRule type="expression" dxfId="4" priority="6" stopIfTrue="1">
      <formula>"m7&gt;0"</formula>
    </cfRule>
  </conditionalFormatting>
  <dataValidations count="1">
    <dataValidation type="whole" allowBlank="1" showInputMessage="1" showErrorMessage="1" sqref="E54:F57 E7:F15 E18:F18 E59:F63 E36:F51" xr:uid="{00000000-0002-0000-0300-000000000000}">
      <formula1>-1E+30</formula1>
      <formula2>1E+30</formula2>
    </dataValidation>
  </dataValidations>
  <pageMargins left="0.75" right="0.68" top="0.68" bottom="0.7" header="0.5" footer="0.5"/>
  <pageSetup paperSize="8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4"/>
  <sheetViews>
    <sheetView showGridLines="0" zoomScale="87" zoomScaleNormal="87" workbookViewId="0">
      <selection activeCell="C21" sqref="C21"/>
    </sheetView>
  </sheetViews>
  <sheetFormatPr defaultColWidth="27.44140625" defaultRowHeight="17.399999999999999" x14ac:dyDescent="0.35"/>
  <cols>
    <col min="1" max="1" width="71.5546875" style="56" bestFit="1" customWidth="1"/>
    <col min="2" max="2" width="5.5546875" style="56" customWidth="1"/>
    <col min="3" max="5" width="10.5546875" style="56" customWidth="1"/>
    <col min="6" max="6" width="10.5546875" style="173" customWidth="1"/>
    <col min="7" max="7" width="71.44140625" style="56" customWidth="1"/>
    <col min="8" max="16384" width="27.44140625" style="56"/>
  </cols>
  <sheetData>
    <row r="1" spans="1:7" x14ac:dyDescent="0.35">
      <c r="A1" s="305">
        <f>Declaration!C3</f>
        <v>0</v>
      </c>
      <c r="B1" s="305"/>
      <c r="C1" s="80"/>
      <c r="D1" s="80"/>
    </row>
    <row r="2" spans="1:7" x14ac:dyDescent="0.35">
      <c r="A2" s="80"/>
      <c r="B2" s="80"/>
      <c r="C2" s="80"/>
      <c r="D2" s="80"/>
    </row>
    <row r="3" spans="1:7" x14ac:dyDescent="0.35">
      <c r="A3" s="80"/>
      <c r="B3" s="80"/>
      <c r="C3" s="80"/>
      <c r="D3" s="80"/>
    </row>
    <row r="4" spans="1:7" ht="34.799999999999997" x14ac:dyDescent="0.35">
      <c r="A4" s="305" t="s">
        <v>148</v>
      </c>
      <c r="B4" s="305"/>
      <c r="C4" s="57" t="str">
        <f>SOCIE!D3</f>
        <v>FFR     2023-24</v>
      </c>
      <c r="D4" s="57" t="str">
        <f>SOCIE!E3</f>
        <v>MYR    2023-24</v>
      </c>
      <c r="E4" s="58" t="str">
        <f>SOCIE!G3</f>
        <v>Variance</v>
      </c>
      <c r="F4" s="174" t="str">
        <f>SOCIE!H3</f>
        <v>Variance</v>
      </c>
      <c r="G4" s="59" t="s">
        <v>14</v>
      </c>
    </row>
    <row r="5" spans="1:7" x14ac:dyDescent="0.35">
      <c r="C5" s="190" t="s">
        <v>15</v>
      </c>
      <c r="D5" s="190" t="s">
        <v>15</v>
      </c>
      <c r="E5" s="191" t="str">
        <f>+SOCIE!G4</f>
        <v>%</v>
      </c>
      <c r="F5" s="192" t="str">
        <f>+SOCIE!H4</f>
        <v>£</v>
      </c>
    </row>
    <row r="6" spans="1:7" x14ac:dyDescent="0.35">
      <c r="A6" s="60"/>
    </row>
    <row r="7" spans="1:7" x14ac:dyDescent="0.35">
      <c r="C7" s="81"/>
      <c r="D7" s="81"/>
    </row>
    <row r="8" spans="1:7" s="62" customFormat="1" ht="51.75" customHeight="1" x14ac:dyDescent="0.25">
      <c r="A8" s="77" t="s">
        <v>36</v>
      </c>
      <c r="B8" s="77"/>
      <c r="C8" s="61">
        <f>SOCIE!D30</f>
        <v>0</v>
      </c>
      <c r="D8" s="61">
        <f>SOCIE!E30</f>
        <v>0</v>
      </c>
      <c r="E8" s="188" t="str">
        <f>IF(C8=0,"",(D8-C8)/C8)</f>
        <v/>
      </c>
      <c r="F8" s="189">
        <f>+D8-C8</f>
        <v>0</v>
      </c>
    </row>
    <row r="9" spans="1:7" s="62" customFormat="1" x14ac:dyDescent="0.25">
      <c r="C9" s="63"/>
      <c r="D9" s="63"/>
      <c r="E9" s="82"/>
      <c r="F9" s="175"/>
    </row>
    <row r="10" spans="1:7" s="62" customFormat="1" x14ac:dyDescent="0.25">
      <c r="A10" s="64" t="s">
        <v>149</v>
      </c>
      <c r="C10" s="65"/>
      <c r="D10" s="65"/>
      <c r="E10" s="82"/>
      <c r="F10" s="175"/>
    </row>
    <row r="11" spans="1:7" s="62" customFormat="1" ht="52.2" x14ac:dyDescent="0.25">
      <c r="A11" s="90" t="s">
        <v>150</v>
      </c>
      <c r="C11" s="100">
        <f>SOCIE!D23-Income!E20-Income!E40</f>
        <v>0</v>
      </c>
      <c r="D11" s="100">
        <f>+SOCIE!E23-Income!F20-Income!F40</f>
        <v>0</v>
      </c>
      <c r="E11" s="188" t="str">
        <f>IF(C11=0,"",(D11-C11)/C11)</f>
        <v/>
      </c>
      <c r="F11" s="189">
        <f>+D11-C11</f>
        <v>0</v>
      </c>
      <c r="G11" s="98"/>
    </row>
    <row r="12" spans="1:7" s="62" customFormat="1" x14ac:dyDescent="0.25">
      <c r="A12" s="91" t="s">
        <v>151</v>
      </c>
      <c r="C12" s="100">
        <f>SOCIE!D20</f>
        <v>0</v>
      </c>
      <c r="D12" s="100">
        <f>SOCIE!E20</f>
        <v>0</v>
      </c>
      <c r="E12" s="188" t="str">
        <f t="shared" ref="E12:E16" si="0">IF(C12=0,"",(D12-C12)/C12)</f>
        <v/>
      </c>
      <c r="F12" s="189">
        <f t="shared" ref="F12:F16" si="1">+D12-C12</f>
        <v>0</v>
      </c>
      <c r="G12" s="98"/>
    </row>
    <row r="13" spans="1:7" s="62" customFormat="1" x14ac:dyDescent="0.3">
      <c r="A13" s="101" t="s">
        <v>152</v>
      </c>
      <c r="C13" s="100">
        <f>SOCIE!D22</f>
        <v>0</v>
      </c>
      <c r="D13" s="100">
        <f>SOCIE!E22</f>
        <v>0</v>
      </c>
      <c r="E13" s="188" t="str">
        <f t="shared" si="0"/>
        <v/>
      </c>
      <c r="F13" s="189">
        <f t="shared" si="1"/>
        <v>0</v>
      </c>
      <c r="G13" s="98"/>
    </row>
    <row r="14" spans="1:7" s="62" customFormat="1" x14ac:dyDescent="0.25">
      <c r="A14" s="92" t="s">
        <v>153</v>
      </c>
      <c r="C14" s="296">
        <f>+Expenditure!E25</f>
        <v>0</v>
      </c>
      <c r="D14" s="296">
        <f>+Expenditure!F25</f>
        <v>0</v>
      </c>
      <c r="E14" s="188" t="str">
        <f t="shared" si="0"/>
        <v/>
      </c>
      <c r="F14" s="189">
        <f t="shared" si="1"/>
        <v>0</v>
      </c>
      <c r="G14" s="98"/>
    </row>
    <row r="15" spans="1:7" s="62" customFormat="1" x14ac:dyDescent="0.25">
      <c r="A15" s="92" t="s">
        <v>154</v>
      </c>
      <c r="C15" s="296">
        <f>+Expenditure!E27</f>
        <v>0</v>
      </c>
      <c r="D15" s="296">
        <f>+Expenditure!F27</f>
        <v>0</v>
      </c>
      <c r="E15" s="188" t="str">
        <f t="shared" si="0"/>
        <v/>
      </c>
      <c r="F15" s="189">
        <f t="shared" si="1"/>
        <v>0</v>
      </c>
      <c r="G15" s="98"/>
    </row>
    <row r="16" spans="1:7" s="62" customFormat="1" x14ac:dyDescent="0.25">
      <c r="A16" s="92" t="s">
        <v>155</v>
      </c>
      <c r="B16" s="90"/>
      <c r="C16" s="296">
        <f>+Expenditure!E62-Income!E50</f>
        <v>0</v>
      </c>
      <c r="D16" s="296">
        <f>+Expenditure!F62-Income!F50</f>
        <v>0</v>
      </c>
      <c r="E16" s="188" t="str">
        <f t="shared" si="0"/>
        <v/>
      </c>
      <c r="F16" s="189">
        <f t="shared" si="1"/>
        <v>0</v>
      </c>
      <c r="G16" s="98"/>
    </row>
    <row r="17" spans="1:7" s="62" customFormat="1" x14ac:dyDescent="0.35">
      <c r="A17" s="77" t="s">
        <v>156</v>
      </c>
      <c r="C17" s="83"/>
      <c r="D17" s="83"/>
      <c r="E17" s="188"/>
      <c r="F17" s="189"/>
      <c r="G17" s="98"/>
    </row>
    <row r="18" spans="1:7" s="62" customFormat="1" x14ac:dyDescent="0.35">
      <c r="A18" s="93" t="s">
        <v>157</v>
      </c>
      <c r="C18" s="100">
        <f>+Income!E37+Income!E38</f>
        <v>0</v>
      </c>
      <c r="D18" s="100">
        <f>+Income!F37+Income!F38</f>
        <v>0</v>
      </c>
      <c r="E18" s="188" t="str">
        <f t="shared" ref="E18:E21" si="2">IF(C18=0,"",(D18-C18)/C18)</f>
        <v/>
      </c>
      <c r="F18" s="189">
        <f t="shared" ref="F18:F21" si="3">+D18-C18</f>
        <v>0</v>
      </c>
      <c r="G18" s="98"/>
    </row>
    <row r="19" spans="1:7" s="62" customFormat="1" x14ac:dyDescent="0.25">
      <c r="A19" s="299" t="s">
        <v>158</v>
      </c>
      <c r="C19" s="100">
        <v>0</v>
      </c>
      <c r="D19" s="66">
        <v>0</v>
      </c>
      <c r="E19" s="188" t="str">
        <f t="shared" si="2"/>
        <v/>
      </c>
      <c r="F19" s="189">
        <f t="shared" si="3"/>
        <v>0</v>
      </c>
      <c r="G19" s="98"/>
    </row>
    <row r="20" spans="1:7" s="62" customFormat="1" ht="34.799999999999997" x14ac:dyDescent="0.35">
      <c r="A20" s="93" t="s">
        <v>159</v>
      </c>
      <c r="C20" s="100">
        <f t="shared" ref="C20:D20" si="4">C42</f>
        <v>0</v>
      </c>
      <c r="D20" s="100">
        <f t="shared" si="4"/>
        <v>0</v>
      </c>
      <c r="E20" s="188" t="str">
        <f t="shared" si="2"/>
        <v/>
      </c>
      <c r="F20" s="189">
        <f t="shared" si="3"/>
        <v>0</v>
      </c>
      <c r="G20" s="98"/>
    </row>
    <row r="21" spans="1:7" s="62" customFormat="1" x14ac:dyDescent="0.35">
      <c r="A21" s="93" t="s">
        <v>160</v>
      </c>
      <c r="C21" s="100">
        <v>0</v>
      </c>
      <c r="D21" s="66">
        <v>0</v>
      </c>
      <c r="E21" s="188" t="str">
        <f t="shared" si="2"/>
        <v/>
      </c>
      <c r="F21" s="189">
        <f t="shared" si="3"/>
        <v>0</v>
      </c>
      <c r="G21" s="98"/>
    </row>
    <row r="22" spans="1:7" s="62" customFormat="1" x14ac:dyDescent="0.35">
      <c r="C22" s="65"/>
      <c r="D22" s="65"/>
      <c r="E22" s="83"/>
      <c r="F22" s="173"/>
      <c r="G22" s="98"/>
    </row>
    <row r="23" spans="1:7" s="62" customFormat="1" ht="18" thickBot="1" x14ac:dyDescent="0.4">
      <c r="A23" s="306" t="s">
        <v>161</v>
      </c>
      <c r="B23" s="306"/>
      <c r="C23" s="84">
        <f t="shared" ref="C23:D23" si="5">C8+C11+C12+C13+C14+C15+C16-C18-C19-C20-C21</f>
        <v>0</v>
      </c>
      <c r="D23" s="84">
        <f t="shared" si="5"/>
        <v>0</v>
      </c>
      <c r="E23" s="83" t="str">
        <f>IF(C23=0,"",(D23-C23)/C23)</f>
        <v/>
      </c>
      <c r="F23" s="173">
        <f>+D23-C23</f>
        <v>0</v>
      </c>
      <c r="G23" s="98"/>
    </row>
    <row r="24" spans="1:7" s="62" customFormat="1" x14ac:dyDescent="0.35">
      <c r="A24" s="56"/>
      <c r="B24" s="56"/>
      <c r="C24" s="56"/>
      <c r="D24" s="56"/>
      <c r="E24" s="56"/>
      <c r="F24" s="173"/>
      <c r="G24" s="98"/>
    </row>
    <row r="25" spans="1:7" x14ac:dyDescent="0.35">
      <c r="G25" s="98"/>
    </row>
    <row r="26" spans="1:7" x14ac:dyDescent="0.35">
      <c r="G26" s="98"/>
    </row>
    <row r="27" spans="1:7" x14ac:dyDescent="0.35">
      <c r="A27" s="60" t="s">
        <v>162</v>
      </c>
      <c r="G27" s="98"/>
    </row>
    <row r="28" spans="1:7" x14ac:dyDescent="0.35">
      <c r="A28" s="60"/>
      <c r="G28" s="98"/>
    </row>
    <row r="29" spans="1:7" x14ac:dyDescent="0.35">
      <c r="A29" s="95" t="s">
        <v>163</v>
      </c>
      <c r="G29" s="98"/>
    </row>
    <row r="30" spans="1:7" x14ac:dyDescent="0.35">
      <c r="A30" s="56" t="s">
        <v>164</v>
      </c>
      <c r="C30" s="100">
        <v>0</v>
      </c>
      <c r="D30" s="66">
        <v>0</v>
      </c>
      <c r="G30" s="98"/>
    </row>
    <row r="31" spans="1:7" x14ac:dyDescent="0.35">
      <c r="A31" s="56" t="s">
        <v>165</v>
      </c>
      <c r="C31" s="100">
        <v>0</v>
      </c>
      <c r="D31" s="66">
        <v>0</v>
      </c>
      <c r="G31" s="98"/>
    </row>
    <row r="32" spans="1:7" x14ac:dyDescent="0.35">
      <c r="A32" s="56" t="s">
        <v>166</v>
      </c>
      <c r="C32" s="100">
        <v>0</v>
      </c>
      <c r="D32" s="66">
        <v>0</v>
      </c>
      <c r="G32" s="98"/>
    </row>
    <row r="33" spans="1:7" x14ac:dyDescent="0.35">
      <c r="A33" s="88" t="s">
        <v>167</v>
      </c>
      <c r="C33" s="100">
        <v>0</v>
      </c>
      <c r="D33" s="66">
        <v>0</v>
      </c>
      <c r="G33" s="98"/>
    </row>
    <row r="34" spans="1:7" x14ac:dyDescent="0.35">
      <c r="A34" s="88" t="s">
        <v>168</v>
      </c>
      <c r="C34" s="100">
        <v>0</v>
      </c>
      <c r="D34" s="66">
        <v>0</v>
      </c>
      <c r="G34" s="98"/>
    </row>
    <row r="35" spans="1:7" ht="18" thickBot="1" x14ac:dyDescent="0.4">
      <c r="A35" s="95" t="s">
        <v>169</v>
      </c>
      <c r="C35" s="85">
        <f t="shared" ref="C35:D35" si="6">SUM(C30:C34)</f>
        <v>0</v>
      </c>
      <c r="D35" s="85">
        <f t="shared" si="6"/>
        <v>0</v>
      </c>
      <c r="G35" s="98"/>
    </row>
    <row r="36" spans="1:7" x14ac:dyDescent="0.35">
      <c r="G36" s="88"/>
    </row>
    <row r="37" spans="1:7" x14ac:dyDescent="0.35">
      <c r="A37" s="95" t="s">
        <v>170</v>
      </c>
      <c r="G37" s="88"/>
    </row>
    <row r="38" spans="1:7" x14ac:dyDescent="0.35">
      <c r="A38" s="56" t="s">
        <v>171</v>
      </c>
      <c r="C38" s="100">
        <v>0</v>
      </c>
      <c r="D38" s="66">
        <v>0</v>
      </c>
      <c r="G38" s="98"/>
    </row>
    <row r="39" spans="1:7" x14ac:dyDescent="0.35">
      <c r="A39" s="56" t="s">
        <v>172</v>
      </c>
      <c r="C39" s="100">
        <v>0</v>
      </c>
      <c r="D39" s="66">
        <v>0</v>
      </c>
      <c r="G39" s="98"/>
    </row>
    <row r="40" spans="1:7" x14ac:dyDescent="0.35">
      <c r="A40" s="88" t="s">
        <v>167</v>
      </c>
      <c r="C40" s="100">
        <v>0</v>
      </c>
      <c r="D40" s="66">
        <v>0</v>
      </c>
      <c r="G40" s="98"/>
    </row>
    <row r="41" spans="1:7" x14ac:dyDescent="0.35">
      <c r="A41" s="88" t="s">
        <v>173</v>
      </c>
      <c r="C41" s="100">
        <v>0</v>
      </c>
      <c r="D41" s="66">
        <v>0</v>
      </c>
      <c r="G41" s="62"/>
    </row>
    <row r="42" spans="1:7" ht="18" thickBot="1" x14ac:dyDescent="0.4">
      <c r="A42" s="95" t="s">
        <v>174</v>
      </c>
      <c r="C42" s="85">
        <f t="shared" ref="C42:D42" si="7">SUM(C38:C41)</f>
        <v>0</v>
      </c>
      <c r="D42" s="85">
        <f t="shared" si="7"/>
        <v>0</v>
      </c>
      <c r="G42" s="62"/>
    </row>
    <row r="44" spans="1:7" ht="18" thickBot="1" x14ac:dyDescent="0.4">
      <c r="A44" s="60" t="s">
        <v>175</v>
      </c>
      <c r="C44" s="84">
        <f t="shared" ref="C44:D44" si="8">C35+C42</f>
        <v>0</v>
      </c>
      <c r="D44" s="84">
        <f t="shared" si="8"/>
        <v>0</v>
      </c>
    </row>
  </sheetData>
  <mergeCells count="3">
    <mergeCell ref="A1:B1"/>
    <mergeCell ref="A4:B4"/>
    <mergeCell ref="A23:B23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ignoredErrors>
    <ignoredError sqref="C5:D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60"/>
  <sheetViews>
    <sheetView showGridLines="0" zoomScale="66" zoomScaleNormal="66" workbookViewId="0">
      <selection activeCell="I54" sqref="I54"/>
    </sheetView>
  </sheetViews>
  <sheetFormatPr defaultColWidth="9.44140625" defaultRowHeight="14.4" x14ac:dyDescent="0.3"/>
  <cols>
    <col min="1" max="1" width="9.44140625" style="17"/>
    <col min="2" max="2" width="44.44140625" style="17" customWidth="1"/>
    <col min="3" max="3" width="2.5546875" style="17" customWidth="1"/>
    <col min="4" max="4" width="56.44140625" style="17" customWidth="1"/>
    <col min="5" max="6" width="9.44140625" style="17"/>
    <col min="7" max="8" width="8.5546875" style="17" customWidth="1"/>
    <col min="9" max="9" width="60.5546875" style="17" customWidth="1"/>
    <col min="10" max="16384" width="9.44140625" style="17"/>
  </cols>
  <sheetData>
    <row r="1" spans="1:11" x14ac:dyDescent="0.3">
      <c r="B1" s="193">
        <f>Declaration!C3</f>
        <v>0</v>
      </c>
      <c r="D1" s="194"/>
    </row>
    <row r="2" spans="1:11" x14ac:dyDescent="0.3">
      <c r="B2" s="193"/>
      <c r="G2" s="194"/>
      <c r="H2" s="194"/>
    </row>
    <row r="3" spans="1:11" ht="64.5" customHeight="1" x14ac:dyDescent="0.3">
      <c r="B3" s="195" t="s">
        <v>176</v>
      </c>
      <c r="E3" s="55" t="str">
        <f>SOCIE!D3</f>
        <v>FFR     2023-24</v>
      </c>
      <c r="F3" s="55" t="str">
        <f>SOCIE!E3</f>
        <v>MYR    2023-24</v>
      </c>
      <c r="G3" s="55" t="str">
        <f>SOCIE!G3</f>
        <v>Variance</v>
      </c>
      <c r="H3" s="55" t="str">
        <f>SOCIE!H3</f>
        <v>Variance</v>
      </c>
      <c r="I3" s="55" t="s">
        <v>14</v>
      </c>
      <c r="J3" s="55"/>
      <c r="K3" s="55"/>
    </row>
    <row r="4" spans="1:11" x14ac:dyDescent="0.3">
      <c r="E4" s="196" t="s">
        <v>15</v>
      </c>
      <c r="F4" s="196" t="s">
        <v>15</v>
      </c>
      <c r="G4" s="197" t="str">
        <f>+SOCIE!G4</f>
        <v>%</v>
      </c>
      <c r="H4" s="197" t="str">
        <f>+SOCIE!H4</f>
        <v>£</v>
      </c>
      <c r="I4" s="309"/>
      <c r="J4" s="309"/>
      <c r="K4" s="309"/>
    </row>
    <row r="5" spans="1:11" x14ac:dyDescent="0.3">
      <c r="I5" s="309"/>
      <c r="J5" s="309"/>
      <c r="K5" s="309"/>
    </row>
    <row r="6" spans="1:11" x14ac:dyDescent="0.3">
      <c r="A6" s="195">
        <v>1</v>
      </c>
      <c r="B6" s="198" t="s">
        <v>177</v>
      </c>
      <c r="C6" s="198" t="s">
        <v>64</v>
      </c>
      <c r="D6" s="198" t="s">
        <v>178</v>
      </c>
      <c r="E6" s="99">
        <v>0</v>
      </c>
      <c r="F6" s="71">
        <v>0</v>
      </c>
      <c r="G6" s="199" t="str">
        <f>IF(E6=0,"",(F6-E6)/E6)</f>
        <v/>
      </c>
      <c r="H6" s="180">
        <f>+F6-E6</f>
        <v>0</v>
      </c>
      <c r="I6" s="200"/>
      <c r="J6" s="200"/>
      <c r="K6" s="200"/>
    </row>
    <row r="7" spans="1:11" x14ac:dyDescent="0.3">
      <c r="A7" s="195"/>
      <c r="B7" s="198"/>
      <c r="C7" s="198" t="s">
        <v>50</v>
      </c>
      <c r="D7" s="198" t="s">
        <v>179</v>
      </c>
      <c r="E7" s="99">
        <v>0</v>
      </c>
      <c r="F7" s="71">
        <v>0</v>
      </c>
      <c r="G7" s="199" t="str">
        <f>IF(E7=0,"",(F7-E7)/E7)</f>
        <v/>
      </c>
      <c r="H7" s="180">
        <f t="shared" ref="H7:H9" si="0">+F7-E7</f>
        <v>0</v>
      </c>
      <c r="I7" s="200"/>
      <c r="J7" s="200"/>
      <c r="K7" s="200"/>
    </row>
    <row r="8" spans="1:11" x14ac:dyDescent="0.3">
      <c r="A8" s="195"/>
      <c r="B8" s="195"/>
      <c r="C8" s="198" t="s">
        <v>52</v>
      </c>
      <c r="D8" s="198" t="s">
        <v>180</v>
      </c>
      <c r="E8" s="96">
        <v>0</v>
      </c>
      <c r="F8" s="72">
        <v>0</v>
      </c>
      <c r="G8" s="199" t="str">
        <f>IF(E8=0,"",(F8-E8)/E8)</f>
        <v/>
      </c>
      <c r="H8" s="180">
        <f t="shared" si="0"/>
        <v>0</v>
      </c>
      <c r="I8" s="200"/>
      <c r="J8" s="200"/>
      <c r="K8" s="200"/>
    </row>
    <row r="9" spans="1:11" x14ac:dyDescent="0.3">
      <c r="A9" s="195"/>
      <c r="B9" s="195" t="s">
        <v>181</v>
      </c>
      <c r="C9" s="198"/>
      <c r="D9" s="198"/>
      <c r="E9" s="201">
        <f t="shared" ref="E9:F9" si="1">SUM(E6:E8)</f>
        <v>0</v>
      </c>
      <c r="F9" s="202">
        <f t="shared" si="1"/>
        <v>0</v>
      </c>
      <c r="G9" s="199" t="str">
        <f>IF(E9=0,"",(F9-E9)/E9)</f>
        <v/>
      </c>
      <c r="H9" s="180">
        <f t="shared" si="0"/>
        <v>0</v>
      </c>
      <c r="I9" s="200"/>
      <c r="J9" s="200"/>
      <c r="K9" s="200"/>
    </row>
    <row r="10" spans="1:11" x14ac:dyDescent="0.3">
      <c r="A10" s="195"/>
      <c r="B10" s="198"/>
      <c r="C10" s="198"/>
      <c r="D10" s="198"/>
      <c r="E10" s="203"/>
      <c r="F10" s="204"/>
      <c r="G10" s="199"/>
      <c r="H10" s="199"/>
      <c r="I10" s="200"/>
      <c r="J10" s="200"/>
      <c r="K10" s="200"/>
    </row>
    <row r="11" spans="1:11" x14ac:dyDescent="0.3">
      <c r="A11" s="195">
        <v>2</v>
      </c>
      <c r="B11" s="205" t="s">
        <v>182</v>
      </c>
      <c r="C11" s="205" t="s">
        <v>64</v>
      </c>
      <c r="D11" s="205" t="s">
        <v>183</v>
      </c>
      <c r="E11" s="96">
        <v>0</v>
      </c>
      <c r="F11" s="72">
        <v>0</v>
      </c>
      <c r="G11" s="199" t="str">
        <f t="shared" ref="G11:G16" si="2">IF(E11=0,"",(F11-E11)/E11)</f>
        <v/>
      </c>
      <c r="H11" s="180">
        <f t="shared" ref="H11:H16" si="3">+F11-E11</f>
        <v>0</v>
      </c>
      <c r="I11" s="200"/>
      <c r="J11" s="200"/>
      <c r="K11" s="200"/>
    </row>
    <row r="12" spans="1:11" x14ac:dyDescent="0.3">
      <c r="A12" s="195"/>
      <c r="B12" s="205"/>
      <c r="C12" s="198" t="s">
        <v>50</v>
      </c>
      <c r="D12" s="205" t="s">
        <v>184</v>
      </c>
      <c r="E12" s="96">
        <v>0</v>
      </c>
      <c r="F12" s="72">
        <v>0</v>
      </c>
      <c r="G12" s="199" t="str">
        <f t="shared" si="2"/>
        <v/>
      </c>
      <c r="H12" s="180">
        <f t="shared" si="3"/>
        <v>0</v>
      </c>
      <c r="I12" s="200"/>
      <c r="J12" s="200"/>
      <c r="K12" s="200"/>
    </row>
    <row r="13" spans="1:11" x14ac:dyDescent="0.3">
      <c r="A13" s="198"/>
      <c r="B13" s="198"/>
      <c r="C13" s="198" t="s">
        <v>52</v>
      </c>
      <c r="D13" s="198" t="s">
        <v>180</v>
      </c>
      <c r="E13" s="96">
        <v>0</v>
      </c>
      <c r="F13" s="72">
        <v>0</v>
      </c>
      <c r="G13" s="199" t="str">
        <f t="shared" si="2"/>
        <v/>
      </c>
      <c r="H13" s="180">
        <f t="shared" si="3"/>
        <v>0</v>
      </c>
      <c r="I13" s="200"/>
      <c r="J13" s="200"/>
      <c r="K13" s="200"/>
    </row>
    <row r="14" spans="1:11" x14ac:dyDescent="0.3">
      <c r="A14" s="195"/>
      <c r="B14" s="198"/>
      <c r="C14" s="198" t="s">
        <v>54</v>
      </c>
      <c r="D14" s="198" t="s">
        <v>185</v>
      </c>
      <c r="E14" s="96">
        <v>0</v>
      </c>
      <c r="F14" s="72">
        <v>0</v>
      </c>
      <c r="G14" s="199" t="str">
        <f t="shared" si="2"/>
        <v/>
      </c>
      <c r="H14" s="180">
        <f t="shared" si="3"/>
        <v>0</v>
      </c>
      <c r="I14" s="200"/>
      <c r="J14" s="200"/>
      <c r="K14" s="200"/>
    </row>
    <row r="15" spans="1:11" x14ac:dyDescent="0.3">
      <c r="A15" s="195"/>
      <c r="B15" s="198"/>
      <c r="C15" s="198" t="s">
        <v>56</v>
      </c>
      <c r="D15" s="198" t="s">
        <v>186</v>
      </c>
      <c r="E15" s="96">
        <v>0</v>
      </c>
      <c r="F15" s="72">
        <v>0</v>
      </c>
      <c r="G15" s="199" t="str">
        <f t="shared" si="2"/>
        <v/>
      </c>
      <c r="H15" s="180">
        <f t="shared" si="3"/>
        <v>0</v>
      </c>
      <c r="I15" s="200"/>
      <c r="J15" s="200"/>
      <c r="K15" s="200"/>
    </row>
    <row r="16" spans="1:11" x14ac:dyDescent="0.3">
      <c r="A16" s="198"/>
      <c r="B16" s="195" t="s">
        <v>187</v>
      </c>
      <c r="C16" s="198"/>
      <c r="D16" s="198"/>
      <c r="E16" s="201">
        <f>SUM(E11:E15)</f>
        <v>0</v>
      </c>
      <c r="F16" s="202">
        <f>SUM(F11:F15)</f>
        <v>0</v>
      </c>
      <c r="G16" s="199" t="str">
        <f t="shared" si="2"/>
        <v/>
      </c>
      <c r="H16" s="180">
        <f t="shared" si="3"/>
        <v>0</v>
      </c>
      <c r="I16" s="200"/>
      <c r="J16" s="200"/>
      <c r="K16" s="200"/>
    </row>
    <row r="17" spans="1:11" x14ac:dyDescent="0.3">
      <c r="A17" s="195"/>
      <c r="B17" s="198"/>
      <c r="C17" s="198"/>
      <c r="E17" s="203"/>
      <c r="F17" s="204"/>
      <c r="G17" s="199"/>
      <c r="H17" s="199"/>
      <c r="I17" s="200"/>
      <c r="J17" s="200"/>
      <c r="K17" s="200"/>
    </row>
    <row r="18" spans="1:11" x14ac:dyDescent="0.3">
      <c r="A18" s="195">
        <v>3</v>
      </c>
      <c r="B18" s="307" t="s">
        <v>188</v>
      </c>
      <c r="C18" s="198" t="s">
        <v>64</v>
      </c>
      <c r="D18" s="198" t="s">
        <v>189</v>
      </c>
      <c r="E18" s="96">
        <v>0</v>
      </c>
      <c r="F18" s="72">
        <v>0</v>
      </c>
      <c r="G18" s="199" t="str">
        <f t="shared" ref="G18:G26" si="4">IF(E18=0,"",(F18-E18)/E18)</f>
        <v/>
      </c>
      <c r="H18" s="180">
        <f t="shared" ref="H18:H27" si="5">+F18-E18</f>
        <v>0</v>
      </c>
      <c r="I18" s="200"/>
      <c r="J18" s="200"/>
      <c r="K18" s="200"/>
    </row>
    <row r="19" spans="1:11" x14ac:dyDescent="0.3">
      <c r="A19" s="195"/>
      <c r="B19" s="307"/>
      <c r="C19" s="198" t="s">
        <v>50</v>
      </c>
      <c r="D19" s="198" t="s">
        <v>190</v>
      </c>
      <c r="E19" s="96">
        <v>0</v>
      </c>
      <c r="F19" s="72">
        <v>0</v>
      </c>
      <c r="G19" s="199" t="str">
        <f t="shared" si="4"/>
        <v/>
      </c>
      <c r="H19" s="180">
        <f t="shared" si="5"/>
        <v>0</v>
      </c>
      <c r="I19" s="200"/>
      <c r="J19" s="200"/>
      <c r="K19" s="200"/>
    </row>
    <row r="20" spans="1:11" x14ac:dyDescent="0.3">
      <c r="A20" s="195"/>
      <c r="B20" s="307"/>
      <c r="C20" s="205" t="s">
        <v>52</v>
      </c>
      <c r="D20" s="198" t="s">
        <v>191</v>
      </c>
      <c r="E20" s="96">
        <v>0</v>
      </c>
      <c r="F20" s="72">
        <v>0</v>
      </c>
      <c r="G20" s="199" t="str">
        <f t="shared" si="4"/>
        <v/>
      </c>
      <c r="H20" s="180">
        <f t="shared" si="5"/>
        <v>0</v>
      </c>
      <c r="I20" s="200"/>
      <c r="J20" s="200"/>
      <c r="K20" s="200"/>
    </row>
    <row r="21" spans="1:11" x14ac:dyDescent="0.3">
      <c r="A21" s="195"/>
      <c r="B21" s="308"/>
      <c r="C21" s="198" t="s">
        <v>54</v>
      </c>
      <c r="D21" s="198" t="s">
        <v>192</v>
      </c>
      <c r="E21" s="96">
        <v>0</v>
      </c>
      <c r="F21" s="72">
        <v>0</v>
      </c>
      <c r="G21" s="199" t="str">
        <f t="shared" si="4"/>
        <v/>
      </c>
      <c r="H21" s="180">
        <f t="shared" si="5"/>
        <v>0</v>
      </c>
      <c r="I21" s="200"/>
      <c r="J21" s="200"/>
      <c r="K21" s="200"/>
    </row>
    <row r="22" spans="1:11" x14ac:dyDescent="0.3">
      <c r="A22" s="195"/>
      <c r="B22" s="206"/>
      <c r="C22" s="198" t="s">
        <v>56</v>
      </c>
      <c r="D22" s="198" t="s">
        <v>193</v>
      </c>
      <c r="E22" s="96">
        <v>0</v>
      </c>
      <c r="F22" s="72">
        <v>0</v>
      </c>
      <c r="G22" s="199" t="str">
        <f t="shared" si="4"/>
        <v/>
      </c>
      <c r="H22" s="180">
        <f t="shared" si="5"/>
        <v>0</v>
      </c>
      <c r="I22" s="200"/>
      <c r="J22" s="200"/>
      <c r="K22" s="200"/>
    </row>
    <row r="23" spans="1:11" x14ac:dyDescent="0.3">
      <c r="A23" s="195"/>
      <c r="B23" s="198"/>
      <c r="C23" s="198" t="s">
        <v>58</v>
      </c>
      <c r="D23" s="198" t="s">
        <v>194</v>
      </c>
      <c r="E23" s="96">
        <v>0</v>
      </c>
      <c r="F23" s="72">
        <v>0</v>
      </c>
      <c r="G23" s="199" t="str">
        <f t="shared" si="4"/>
        <v/>
      </c>
      <c r="H23" s="180">
        <f t="shared" si="5"/>
        <v>0</v>
      </c>
      <c r="I23" s="200"/>
      <c r="J23" s="200"/>
      <c r="K23" s="200"/>
    </row>
    <row r="24" spans="1:11" x14ac:dyDescent="0.3">
      <c r="A24" s="195"/>
      <c r="B24" s="198"/>
      <c r="C24" s="198" t="s">
        <v>60</v>
      </c>
      <c r="D24" s="198" t="s">
        <v>195</v>
      </c>
      <c r="E24" s="96">
        <v>0</v>
      </c>
      <c r="F24" s="72">
        <v>0</v>
      </c>
      <c r="G24" s="199" t="str">
        <f t="shared" si="4"/>
        <v/>
      </c>
      <c r="H24" s="180">
        <f t="shared" si="5"/>
        <v>0</v>
      </c>
      <c r="I24" s="200"/>
      <c r="J24" s="200"/>
      <c r="K24" s="200"/>
    </row>
    <row r="25" spans="1:11" x14ac:dyDescent="0.3">
      <c r="A25" s="195"/>
      <c r="B25" s="198"/>
      <c r="C25" s="198" t="s">
        <v>72</v>
      </c>
      <c r="D25" s="198" t="s">
        <v>196</v>
      </c>
      <c r="E25" s="96">
        <v>0</v>
      </c>
      <c r="F25" s="72">
        <v>0</v>
      </c>
      <c r="G25" s="199" t="str">
        <f t="shared" si="4"/>
        <v/>
      </c>
      <c r="H25" s="180">
        <f t="shared" si="5"/>
        <v>0</v>
      </c>
      <c r="I25" s="200"/>
      <c r="J25" s="200"/>
      <c r="K25" s="200"/>
    </row>
    <row r="26" spans="1:11" x14ac:dyDescent="0.3">
      <c r="A26" s="195"/>
      <c r="B26" s="198"/>
      <c r="C26" s="198" t="s">
        <v>126</v>
      </c>
      <c r="D26" s="205" t="s">
        <v>197</v>
      </c>
      <c r="E26" s="96">
        <v>0</v>
      </c>
      <c r="F26" s="72">
        <v>0</v>
      </c>
      <c r="G26" s="199" t="str">
        <f t="shared" si="4"/>
        <v/>
      </c>
      <c r="H26" s="180">
        <f t="shared" si="5"/>
        <v>0</v>
      </c>
      <c r="I26" s="200"/>
      <c r="J26" s="200"/>
      <c r="K26" s="200"/>
    </row>
    <row r="27" spans="1:11" x14ac:dyDescent="0.3">
      <c r="A27" s="195"/>
      <c r="B27" s="195" t="s">
        <v>198</v>
      </c>
      <c r="C27" s="195"/>
      <c r="D27" s="195"/>
      <c r="E27" s="201">
        <f>SUM(E18:E26)</f>
        <v>0</v>
      </c>
      <c r="F27" s="202">
        <f>SUM(F18:F26)</f>
        <v>0</v>
      </c>
      <c r="G27" s="199" t="str">
        <f>IF(E27=0,"",(F27-E27)/E27)</f>
        <v/>
      </c>
      <c r="H27" s="180">
        <f t="shared" si="5"/>
        <v>0</v>
      </c>
      <c r="I27" s="200"/>
      <c r="J27" s="200"/>
      <c r="K27" s="200"/>
    </row>
    <row r="28" spans="1:11" x14ac:dyDescent="0.3">
      <c r="A28" s="195"/>
      <c r="B28" s="195"/>
      <c r="C28" s="195"/>
      <c r="D28" s="195"/>
      <c r="E28" s="201"/>
      <c r="F28" s="202"/>
      <c r="G28" s="199"/>
      <c r="H28" s="199"/>
      <c r="I28" s="200"/>
      <c r="J28" s="200"/>
      <c r="K28" s="200"/>
    </row>
    <row r="29" spans="1:11" x14ac:dyDescent="0.3">
      <c r="A29" s="195"/>
      <c r="B29" s="195" t="s">
        <v>199</v>
      </c>
      <c r="C29" s="195"/>
      <c r="D29" s="195"/>
      <c r="E29" s="96">
        <v>0</v>
      </c>
      <c r="F29" s="72">
        <v>0</v>
      </c>
      <c r="G29" s="199" t="str">
        <f>IF(E29=0,"",(F29-E29)/E29)</f>
        <v/>
      </c>
      <c r="H29" s="180">
        <f>+F29-E29</f>
        <v>0</v>
      </c>
      <c r="I29" s="200"/>
      <c r="J29" s="200"/>
      <c r="K29" s="200"/>
    </row>
    <row r="30" spans="1:11" ht="32.25" customHeight="1" x14ac:dyDescent="0.3">
      <c r="A30" s="194"/>
      <c r="B30" s="194" t="s">
        <v>200</v>
      </c>
      <c r="E30" s="207">
        <f t="shared" ref="E30:F30" si="6">E16-E27+E29</f>
        <v>0</v>
      </c>
      <c r="F30" s="208">
        <f t="shared" si="6"/>
        <v>0</v>
      </c>
      <c r="G30" s="199" t="str">
        <f>IF(E30=0,"",(F30-E30)/E30)</f>
        <v/>
      </c>
      <c r="H30" s="180">
        <f>+F30-E30</f>
        <v>0</v>
      </c>
      <c r="I30" s="200"/>
      <c r="J30" s="200"/>
      <c r="K30" s="200"/>
    </row>
    <row r="31" spans="1:11" ht="15" thickBot="1" x14ac:dyDescent="0.35">
      <c r="A31" s="198"/>
      <c r="B31" s="198"/>
      <c r="C31" s="198"/>
      <c r="D31" s="198"/>
      <c r="E31" s="209"/>
      <c r="F31" s="210"/>
      <c r="G31" s="199"/>
      <c r="H31" s="199"/>
      <c r="I31" s="200"/>
      <c r="J31" s="200"/>
      <c r="K31" s="200"/>
    </row>
    <row r="32" spans="1:11" ht="15" thickBot="1" x14ac:dyDescent="0.35">
      <c r="A32" s="198"/>
      <c r="B32" s="195" t="s">
        <v>201</v>
      </c>
      <c r="C32" s="198"/>
      <c r="D32" s="198"/>
      <c r="E32" s="211">
        <f t="shared" ref="E32:F32" si="7">E9+E30</f>
        <v>0</v>
      </c>
      <c r="F32" s="212">
        <f t="shared" si="7"/>
        <v>0</v>
      </c>
      <c r="G32" s="199" t="str">
        <f>IF(E32=0,"",(F32-E32)/E32)</f>
        <v/>
      </c>
      <c r="H32" s="180">
        <f>+F32-E32</f>
        <v>0</v>
      </c>
      <c r="I32" s="200"/>
      <c r="J32" s="200"/>
      <c r="K32" s="200"/>
    </row>
    <row r="33" spans="1:11" x14ac:dyDescent="0.3">
      <c r="A33" s="198"/>
      <c r="B33" s="198"/>
      <c r="C33" s="198"/>
      <c r="D33" s="198"/>
      <c r="E33" s="209"/>
      <c r="F33" s="210"/>
      <c r="G33" s="199"/>
      <c r="H33" s="199"/>
      <c r="I33" s="200"/>
      <c r="J33" s="200"/>
      <c r="K33" s="200"/>
    </row>
    <row r="34" spans="1:11" x14ac:dyDescent="0.3">
      <c r="A34" s="195">
        <v>4</v>
      </c>
      <c r="B34" s="307" t="s">
        <v>202</v>
      </c>
      <c r="C34" s="198" t="s">
        <v>64</v>
      </c>
      <c r="D34" s="17" t="s">
        <v>203</v>
      </c>
      <c r="E34" s="96">
        <v>0</v>
      </c>
      <c r="F34" s="72">
        <v>0</v>
      </c>
      <c r="G34" s="199" t="str">
        <f>IF(E34=0,"",(F34-E34)/E34)</f>
        <v/>
      </c>
      <c r="H34" s="180">
        <f t="shared" ref="H34:H45" si="8">+F34-E34</f>
        <v>0</v>
      </c>
      <c r="I34" s="200"/>
      <c r="J34" s="200"/>
      <c r="K34" s="200"/>
    </row>
    <row r="35" spans="1:11" x14ac:dyDescent="0.3">
      <c r="A35" s="198"/>
      <c r="B35" s="308"/>
      <c r="C35" s="198" t="s">
        <v>50</v>
      </c>
      <c r="D35" s="198" t="s">
        <v>189</v>
      </c>
      <c r="E35" s="96">
        <v>0</v>
      </c>
      <c r="F35" s="72">
        <v>0</v>
      </c>
      <c r="G35" s="199" t="str">
        <f>IF(E35=0,"",(F35-E35)/E35)</f>
        <v/>
      </c>
      <c r="H35" s="180">
        <f t="shared" si="8"/>
        <v>0</v>
      </c>
      <c r="I35" s="200"/>
      <c r="J35" s="200"/>
      <c r="K35" s="200"/>
    </row>
    <row r="36" spans="1:11" x14ac:dyDescent="0.3">
      <c r="A36" s="198"/>
      <c r="B36" s="308"/>
      <c r="C36" s="198" t="s">
        <v>52</v>
      </c>
      <c r="D36" s="17" t="s">
        <v>191</v>
      </c>
      <c r="E36" s="96">
        <v>0</v>
      </c>
      <c r="F36" s="72">
        <v>0</v>
      </c>
      <c r="G36" s="199" t="str">
        <f>IF(E36=0,"",(F36-E36)/E36)</f>
        <v/>
      </c>
      <c r="H36" s="180">
        <f t="shared" si="8"/>
        <v>0</v>
      </c>
      <c r="I36" s="200"/>
      <c r="J36" s="200"/>
      <c r="K36" s="200"/>
    </row>
    <row r="37" spans="1:11" x14ac:dyDescent="0.3">
      <c r="A37" s="198"/>
      <c r="B37" s="308"/>
      <c r="C37" s="198" t="s">
        <v>54</v>
      </c>
      <c r="D37" s="198" t="s">
        <v>204</v>
      </c>
      <c r="E37" s="96">
        <v>0</v>
      </c>
      <c r="F37" s="72">
        <v>0</v>
      </c>
      <c r="G37" s="199" t="str">
        <f>IF(E37=0,"",(F37-E37)/E37)</f>
        <v/>
      </c>
      <c r="H37" s="180">
        <f t="shared" si="8"/>
        <v>0</v>
      </c>
      <c r="I37" s="200"/>
      <c r="J37" s="200"/>
      <c r="K37" s="200"/>
    </row>
    <row r="38" spans="1:11" x14ac:dyDescent="0.3">
      <c r="A38" s="198"/>
      <c r="B38" s="308"/>
      <c r="C38" s="198" t="s">
        <v>56</v>
      </c>
      <c r="D38" s="198" t="s">
        <v>195</v>
      </c>
      <c r="E38" s="96">
        <v>0</v>
      </c>
      <c r="F38" s="72">
        <v>0</v>
      </c>
      <c r="G38" s="199" t="str">
        <f>IF(E38=0,"",(F38-E38)/E38)</f>
        <v/>
      </c>
      <c r="H38" s="180">
        <f t="shared" si="8"/>
        <v>0</v>
      </c>
      <c r="I38" s="200"/>
      <c r="J38" s="200"/>
      <c r="K38" s="200"/>
    </row>
    <row r="39" spans="1:11" x14ac:dyDescent="0.3">
      <c r="A39" s="198"/>
      <c r="B39" s="308"/>
      <c r="C39" s="17" t="s">
        <v>58</v>
      </c>
      <c r="D39" s="198" t="s">
        <v>196</v>
      </c>
      <c r="E39" s="96">
        <v>0</v>
      </c>
      <c r="F39" s="72">
        <v>0</v>
      </c>
      <c r="G39" s="199"/>
      <c r="H39" s="180">
        <f t="shared" si="8"/>
        <v>0</v>
      </c>
      <c r="I39" s="200"/>
      <c r="J39" s="200"/>
      <c r="K39" s="200"/>
    </row>
    <row r="40" spans="1:11" x14ac:dyDescent="0.3">
      <c r="A40" s="198"/>
      <c r="B40" s="308"/>
      <c r="C40" s="17" t="s">
        <v>60</v>
      </c>
      <c r="D40" s="198" t="s">
        <v>205</v>
      </c>
      <c r="E40" s="96">
        <v>0</v>
      </c>
      <c r="F40" s="72">
        <v>0</v>
      </c>
      <c r="G40" s="199" t="str">
        <f t="shared" ref="G40:G45" si="9">IF(E40=0,"",(F40-E40)/E40)</f>
        <v/>
      </c>
      <c r="H40" s="180">
        <f t="shared" si="8"/>
        <v>0</v>
      </c>
      <c r="I40" s="200"/>
      <c r="J40" s="200"/>
      <c r="K40" s="200"/>
    </row>
    <row r="41" spans="1:11" x14ac:dyDescent="0.3">
      <c r="A41" s="198"/>
      <c r="B41" s="308"/>
      <c r="C41" s="17" t="s">
        <v>72</v>
      </c>
      <c r="D41" s="198" t="s">
        <v>206</v>
      </c>
      <c r="E41" s="96">
        <v>0</v>
      </c>
      <c r="F41" s="72">
        <v>0</v>
      </c>
      <c r="G41" s="199" t="str">
        <f t="shared" si="9"/>
        <v/>
      </c>
      <c r="H41" s="180">
        <f t="shared" si="8"/>
        <v>0</v>
      </c>
      <c r="I41" s="200"/>
      <c r="J41" s="200"/>
      <c r="K41" s="200"/>
    </row>
    <row r="42" spans="1:11" s="206" customFormat="1" ht="30.75" customHeight="1" x14ac:dyDescent="0.3">
      <c r="A42" s="213"/>
      <c r="B42" s="213" t="s">
        <v>207</v>
      </c>
      <c r="E42" s="214">
        <f>SUM(E34:E41)</f>
        <v>0</v>
      </c>
      <c r="F42" s="215">
        <f>SUM(F34:F41)</f>
        <v>0</v>
      </c>
      <c r="G42" s="216" t="str">
        <f t="shared" si="9"/>
        <v/>
      </c>
      <c r="H42" s="180">
        <f t="shared" si="8"/>
        <v>0</v>
      </c>
      <c r="I42" s="217"/>
      <c r="J42" s="217"/>
      <c r="K42" s="217"/>
    </row>
    <row r="43" spans="1:11" x14ac:dyDescent="0.3">
      <c r="A43" s="195">
        <v>5</v>
      </c>
      <c r="B43" s="198" t="s">
        <v>208</v>
      </c>
      <c r="C43" s="198" t="s">
        <v>64</v>
      </c>
      <c r="D43" s="198" t="s">
        <v>209</v>
      </c>
      <c r="E43" s="96">
        <v>0</v>
      </c>
      <c r="F43" s="72">
        <v>0</v>
      </c>
      <c r="G43" s="199" t="str">
        <f t="shared" si="9"/>
        <v/>
      </c>
      <c r="H43" s="180">
        <f t="shared" si="8"/>
        <v>0</v>
      </c>
      <c r="I43" s="200"/>
      <c r="J43" s="200"/>
      <c r="K43" s="200"/>
    </row>
    <row r="44" spans="1:11" x14ac:dyDescent="0.3">
      <c r="A44" s="198"/>
      <c r="B44" s="198"/>
      <c r="C44" s="198" t="s">
        <v>50</v>
      </c>
      <c r="D44" s="198" t="s">
        <v>61</v>
      </c>
      <c r="E44" s="96">
        <v>0</v>
      </c>
      <c r="F44" s="72">
        <v>0</v>
      </c>
      <c r="G44" s="199" t="str">
        <f t="shared" si="9"/>
        <v/>
      </c>
      <c r="H44" s="180">
        <f t="shared" si="8"/>
        <v>0</v>
      </c>
      <c r="I44" s="200"/>
      <c r="J44" s="200"/>
      <c r="K44" s="200"/>
    </row>
    <row r="45" spans="1:11" x14ac:dyDescent="0.3">
      <c r="A45" s="198"/>
      <c r="B45" s="195" t="s">
        <v>210</v>
      </c>
      <c r="C45" s="198"/>
      <c r="D45" s="198"/>
      <c r="E45" s="201">
        <f>SUM(E43:E44)</f>
        <v>0</v>
      </c>
      <c r="F45" s="202">
        <f>SUM(F43:F44)</f>
        <v>0</v>
      </c>
      <c r="G45" s="199" t="str">
        <f t="shared" si="9"/>
        <v/>
      </c>
      <c r="H45" s="180">
        <f t="shared" si="8"/>
        <v>0</v>
      </c>
      <c r="I45" s="200"/>
      <c r="J45" s="200"/>
      <c r="K45" s="200"/>
    </row>
    <row r="46" spans="1:11" x14ac:dyDescent="0.3">
      <c r="A46" s="198"/>
      <c r="B46" s="195"/>
      <c r="C46" s="195"/>
      <c r="D46" s="195"/>
      <c r="E46" s="203"/>
      <c r="F46" s="204"/>
      <c r="G46" s="199"/>
      <c r="H46" s="199"/>
      <c r="I46" s="200"/>
      <c r="J46" s="200"/>
      <c r="K46" s="200"/>
    </row>
    <row r="47" spans="1:11" ht="15" thickBot="1" x14ac:dyDescent="0.35">
      <c r="A47" s="198"/>
      <c r="B47" s="195" t="s">
        <v>211</v>
      </c>
      <c r="C47" s="198"/>
      <c r="D47" s="198"/>
      <c r="E47" s="218">
        <f t="shared" ref="E47:F47" si="10">E32-E42-E45</f>
        <v>0</v>
      </c>
      <c r="F47" s="219">
        <f t="shared" si="10"/>
        <v>0</v>
      </c>
      <c r="G47" s="199" t="str">
        <f>IF(E47=0,"",(F47-E47)/E47)</f>
        <v/>
      </c>
      <c r="H47" s="180">
        <f>+F47-E47</f>
        <v>0</v>
      </c>
      <c r="I47" s="200"/>
      <c r="J47" s="200"/>
      <c r="K47" s="200"/>
    </row>
    <row r="48" spans="1:11" ht="15" thickTop="1" x14ac:dyDescent="0.3">
      <c r="A48" s="198"/>
      <c r="B48" s="198"/>
      <c r="C48" s="198"/>
      <c r="D48" s="198"/>
      <c r="E48" s="209"/>
      <c r="F48" s="210"/>
      <c r="G48" s="199"/>
      <c r="H48" s="199"/>
      <c r="I48" s="200"/>
      <c r="J48" s="200"/>
      <c r="K48" s="200"/>
    </row>
    <row r="49" spans="1:11" ht="25.5" customHeight="1" x14ac:dyDescent="0.3">
      <c r="A49" s="195">
        <v>9</v>
      </c>
      <c r="B49" s="198" t="s">
        <v>212</v>
      </c>
      <c r="C49" s="198" t="s">
        <v>64</v>
      </c>
      <c r="D49" s="205" t="s">
        <v>213</v>
      </c>
      <c r="E49" s="96">
        <v>0</v>
      </c>
      <c r="F49" s="72">
        <v>0</v>
      </c>
      <c r="G49" s="199" t="str">
        <f>IF(E49=0,"",(F49-E49)/E49)</f>
        <v/>
      </c>
      <c r="H49" s="180">
        <f t="shared" ref="H49:H50" si="11">+F49-E49</f>
        <v>0</v>
      </c>
      <c r="I49" s="200"/>
      <c r="J49" s="200"/>
      <c r="K49" s="200"/>
    </row>
    <row r="50" spans="1:11" x14ac:dyDescent="0.3">
      <c r="A50" s="198"/>
      <c r="B50" s="198"/>
      <c r="C50" s="198" t="s">
        <v>50</v>
      </c>
      <c r="D50" s="205" t="s">
        <v>214</v>
      </c>
      <c r="E50" s="96">
        <v>0</v>
      </c>
      <c r="F50" s="72">
        <v>0</v>
      </c>
      <c r="G50" s="199" t="str">
        <f>IF(E50=0,"",(F50-E50)/E50)</f>
        <v/>
      </c>
      <c r="H50" s="180">
        <f t="shared" si="11"/>
        <v>0</v>
      </c>
      <c r="I50" s="200"/>
      <c r="J50" s="200"/>
      <c r="K50" s="200"/>
    </row>
    <row r="51" spans="1:11" x14ac:dyDescent="0.3">
      <c r="A51" s="198"/>
      <c r="B51" s="198"/>
      <c r="C51" s="198"/>
      <c r="D51" s="205"/>
      <c r="E51" s="220"/>
      <c r="F51" s="221"/>
      <c r="G51" s="199"/>
      <c r="H51" s="199"/>
      <c r="I51" s="200"/>
      <c r="J51" s="200"/>
      <c r="K51" s="200"/>
    </row>
    <row r="52" spans="1:11" ht="26.25" customHeight="1" x14ac:dyDescent="0.3">
      <c r="A52" s="198">
        <v>10</v>
      </c>
      <c r="B52" s="198" t="s">
        <v>215</v>
      </c>
      <c r="C52" s="198" t="s">
        <v>64</v>
      </c>
      <c r="D52" s="205" t="s">
        <v>216</v>
      </c>
      <c r="E52" s="96">
        <v>0</v>
      </c>
      <c r="F52" s="72">
        <v>0</v>
      </c>
      <c r="G52" s="199" t="str">
        <f>IF(E52=0,"",(F52-E52)/E52)</f>
        <v/>
      </c>
      <c r="H52" s="180">
        <f t="shared" ref="H52:H53" si="12">+F52-E52</f>
        <v>0</v>
      </c>
      <c r="I52" s="200"/>
      <c r="J52" s="200"/>
      <c r="K52" s="200"/>
    </row>
    <row r="53" spans="1:11" x14ac:dyDescent="0.3">
      <c r="A53" s="198"/>
      <c r="B53" s="198"/>
      <c r="C53" s="198" t="s">
        <v>50</v>
      </c>
      <c r="D53" s="198" t="s">
        <v>217</v>
      </c>
      <c r="E53" s="96">
        <v>0</v>
      </c>
      <c r="F53" s="72">
        <v>0</v>
      </c>
      <c r="G53" s="199" t="str">
        <f>IF(E53=0,"",(F53-E53)/E53)</f>
        <v/>
      </c>
      <c r="H53" s="180">
        <f t="shared" si="12"/>
        <v>0</v>
      </c>
      <c r="I53" s="200"/>
      <c r="J53" s="200"/>
      <c r="K53" s="200"/>
    </row>
    <row r="54" spans="1:11" x14ac:dyDescent="0.3">
      <c r="A54" s="198"/>
      <c r="B54" s="198"/>
      <c r="C54" s="198"/>
      <c r="D54" s="198"/>
      <c r="E54" s="203"/>
      <c r="F54" s="222"/>
      <c r="G54" s="199"/>
      <c r="H54" s="199"/>
      <c r="I54" s="200"/>
      <c r="J54" s="200"/>
      <c r="K54" s="200"/>
    </row>
    <row r="55" spans="1:11" x14ac:dyDescent="0.3">
      <c r="A55" s="198">
        <v>11</v>
      </c>
      <c r="B55" s="198" t="s">
        <v>218</v>
      </c>
      <c r="C55" s="198"/>
      <c r="D55" s="198"/>
      <c r="E55" s="96">
        <v>0</v>
      </c>
      <c r="F55" s="72">
        <v>0</v>
      </c>
      <c r="G55" s="199" t="str">
        <f>IF(E55=0,"",(F55-E55)/E55)</f>
        <v/>
      </c>
      <c r="H55" s="180">
        <f>+F55-E55</f>
        <v>0</v>
      </c>
      <c r="I55" s="200"/>
      <c r="J55" s="200"/>
      <c r="K55" s="200"/>
    </row>
    <row r="56" spans="1:11" x14ac:dyDescent="0.3">
      <c r="A56" s="198"/>
      <c r="B56" s="198"/>
      <c r="C56" s="198"/>
      <c r="D56" s="198"/>
      <c r="E56" s="203"/>
      <c r="F56" s="222"/>
      <c r="G56" s="199"/>
      <c r="H56" s="199"/>
      <c r="I56" s="200"/>
      <c r="J56" s="200"/>
      <c r="K56" s="200"/>
    </row>
    <row r="57" spans="1:11" ht="15" thickBot="1" x14ac:dyDescent="0.35">
      <c r="A57" s="198"/>
      <c r="B57" s="195" t="s">
        <v>219</v>
      </c>
      <c r="C57" s="198"/>
      <c r="D57" s="198"/>
      <c r="E57" s="218">
        <f>SUM(E49:E55)</f>
        <v>0</v>
      </c>
      <c r="F57" s="219">
        <f>SUM(F49:F55)</f>
        <v>0</v>
      </c>
      <c r="G57" s="199" t="str">
        <f>IF(E57=0,"",(F57-E57)/E57)</f>
        <v/>
      </c>
      <c r="H57" s="180">
        <f>+F57-E57</f>
        <v>0</v>
      </c>
      <c r="I57" s="200"/>
      <c r="J57" s="200"/>
      <c r="K57" s="200"/>
    </row>
    <row r="58" spans="1:11" ht="15" thickTop="1" x14ac:dyDescent="0.3">
      <c r="A58" s="198"/>
      <c r="B58" s="198"/>
      <c r="C58" s="198"/>
      <c r="D58" s="198"/>
      <c r="E58" s="203"/>
      <c r="F58" s="204"/>
      <c r="I58" s="197"/>
      <c r="J58" s="197"/>
      <c r="K58" s="197"/>
    </row>
    <row r="59" spans="1:11" x14ac:dyDescent="0.3">
      <c r="D59" s="17" t="s">
        <v>220</v>
      </c>
      <c r="E59" s="223">
        <f t="shared" ref="E59:F59" si="13">+E57-E47</f>
        <v>0</v>
      </c>
      <c r="F59" s="224">
        <f t="shared" si="13"/>
        <v>0</v>
      </c>
      <c r="H59" s="180">
        <f>+F59-E59</f>
        <v>0</v>
      </c>
    </row>
    <row r="60" spans="1:11" x14ac:dyDescent="0.3">
      <c r="E60" s="225"/>
      <c r="F60" s="225"/>
    </row>
  </sheetData>
  <mergeCells count="4">
    <mergeCell ref="B18:B21"/>
    <mergeCell ref="B34:B41"/>
    <mergeCell ref="I4:K4"/>
    <mergeCell ref="I5:K5"/>
  </mergeCells>
  <phoneticPr fontId="4" type="noConversion"/>
  <pageMargins left="0.3" right="0.36" top="0.21" bottom="0.28999999999999998" header="0.24" footer="0.24"/>
  <pageSetup paperSize="9" scale="49" orientation="landscape" r:id="rId1"/>
  <headerFooter alignWithMargins="0"/>
  <ignoredErrors>
    <ignoredError sqref="E4:F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35"/>
  <sheetViews>
    <sheetView zoomScale="110" zoomScaleNormal="110" workbookViewId="0">
      <selection activeCell="E30" sqref="E30:E32"/>
    </sheetView>
  </sheetViews>
  <sheetFormatPr defaultColWidth="8.6640625" defaultRowHeight="13.8" x14ac:dyDescent="0.3"/>
  <cols>
    <col min="1" max="1" width="3" style="273" customWidth="1"/>
    <col min="2" max="2" width="23.5546875" style="273" customWidth="1"/>
    <col min="3" max="3" width="3.5546875" style="273" customWidth="1"/>
    <col min="4" max="4" width="53" style="273" bestFit="1" customWidth="1"/>
    <col min="5" max="5" width="9.44140625" style="275" customWidth="1"/>
    <col min="6" max="6" width="9.5546875" style="275" customWidth="1"/>
    <col min="7" max="8" width="11.5546875" style="275" customWidth="1"/>
  </cols>
  <sheetData>
    <row r="2" spans="1:8" ht="17.399999999999999" x14ac:dyDescent="0.35">
      <c r="B2" s="274">
        <f>Declaration!C3</f>
        <v>0</v>
      </c>
    </row>
    <row r="4" spans="1:8" ht="27.6" x14ac:dyDescent="0.3">
      <c r="A4" s="276"/>
      <c r="B4" s="277" t="s">
        <v>221</v>
      </c>
      <c r="C4" s="276"/>
      <c r="D4" s="276"/>
      <c r="E4" s="278" t="str">
        <f>SOCIE!D3</f>
        <v>FFR     2023-24</v>
      </c>
      <c r="F4" s="278" t="str">
        <f>SOCIE!E3</f>
        <v>MYR    2023-24</v>
      </c>
      <c r="G4" s="279" t="s">
        <v>222</v>
      </c>
      <c r="H4" s="280"/>
    </row>
    <row r="5" spans="1:8" x14ac:dyDescent="0.3">
      <c r="A5" s="281"/>
      <c r="E5" s="282" t="s">
        <v>15</v>
      </c>
      <c r="F5" s="282" t="s">
        <v>15</v>
      </c>
      <c r="G5" s="282" t="s">
        <v>15</v>
      </c>
      <c r="H5" s="283" t="s">
        <v>16</v>
      </c>
    </row>
    <row r="6" spans="1:8" x14ac:dyDescent="0.3">
      <c r="A6" s="281"/>
    </row>
    <row r="7" spans="1:8" x14ac:dyDescent="0.3">
      <c r="A7" s="284">
        <v>1</v>
      </c>
      <c r="B7" s="285" t="s">
        <v>182</v>
      </c>
      <c r="C7" s="286" t="s">
        <v>64</v>
      </c>
      <c r="D7" s="286" t="s">
        <v>223</v>
      </c>
      <c r="E7" s="287">
        <f>'Balance sheet'!E11</f>
        <v>0</v>
      </c>
      <c r="F7" s="287">
        <f>'Balance sheet'!F11</f>
        <v>0</v>
      </c>
      <c r="G7" s="288">
        <f t="shared" ref="G7:G32" si="0">E7-F7</f>
        <v>0</v>
      </c>
      <c r="H7" s="289" t="str">
        <f t="shared" ref="H7:H24" si="1">IF(F7=0,"",(E7-F7)/(F7))</f>
        <v/>
      </c>
    </row>
    <row r="8" spans="1:8" x14ac:dyDescent="0.3">
      <c r="A8" s="284"/>
      <c r="B8" s="286"/>
      <c r="C8" s="286" t="s">
        <v>50</v>
      </c>
      <c r="D8" s="286" t="s">
        <v>184</v>
      </c>
      <c r="E8" s="287">
        <f>'Balance sheet'!E12</f>
        <v>0</v>
      </c>
      <c r="F8" s="287">
        <f>'Balance sheet'!F12</f>
        <v>0</v>
      </c>
      <c r="G8" s="288">
        <f t="shared" si="0"/>
        <v>0</v>
      </c>
      <c r="H8" s="289" t="str">
        <f t="shared" si="1"/>
        <v/>
      </c>
    </row>
    <row r="9" spans="1:8" x14ac:dyDescent="0.3">
      <c r="A9" s="284"/>
      <c r="B9" s="286"/>
      <c r="C9" s="286" t="s">
        <v>52</v>
      </c>
      <c r="D9" s="286" t="s">
        <v>180</v>
      </c>
      <c r="E9" s="287">
        <f>'Balance sheet'!E13</f>
        <v>0</v>
      </c>
      <c r="F9" s="287">
        <f>'Balance sheet'!F13</f>
        <v>0</v>
      </c>
      <c r="G9" s="288">
        <f t="shared" si="0"/>
        <v>0</v>
      </c>
      <c r="H9" s="289" t="str">
        <f t="shared" si="1"/>
        <v/>
      </c>
    </row>
    <row r="10" spans="1:8" ht="14.4" thickBot="1" x14ac:dyDescent="0.35">
      <c r="C10" s="273" t="s">
        <v>54</v>
      </c>
      <c r="D10" s="273" t="s">
        <v>185</v>
      </c>
      <c r="E10" s="287">
        <f>'Balance sheet'!E14</f>
        <v>0</v>
      </c>
      <c r="F10" s="287">
        <f>'Balance sheet'!F14</f>
        <v>0</v>
      </c>
      <c r="G10" s="288">
        <f t="shared" si="0"/>
        <v>0</v>
      </c>
      <c r="H10" s="289" t="str">
        <f t="shared" si="1"/>
        <v/>
      </c>
    </row>
    <row r="11" spans="1:8" ht="14.4" thickBot="1" x14ac:dyDescent="0.35">
      <c r="B11" s="281" t="s">
        <v>224</v>
      </c>
      <c r="E11" s="290">
        <f>SUM(E7:E10)</f>
        <v>0</v>
      </c>
      <c r="F11" s="290">
        <f>SUM(F7:F10)</f>
        <v>0</v>
      </c>
      <c r="G11" s="288">
        <f t="shared" si="0"/>
        <v>0</v>
      </c>
      <c r="H11" s="289" t="str">
        <f t="shared" si="1"/>
        <v/>
      </c>
    </row>
    <row r="12" spans="1:8" x14ac:dyDescent="0.3">
      <c r="A12" s="281"/>
      <c r="E12" s="288"/>
      <c r="F12" s="288"/>
      <c r="G12" s="288"/>
      <c r="H12" s="289"/>
    </row>
    <row r="13" spans="1:8" x14ac:dyDescent="0.3">
      <c r="A13" s="281">
        <v>2</v>
      </c>
      <c r="B13" s="281" t="s">
        <v>225</v>
      </c>
      <c r="E13" s="288"/>
      <c r="F13" s="288"/>
      <c r="G13" s="288"/>
      <c r="H13" s="289"/>
    </row>
    <row r="14" spans="1:8" x14ac:dyDescent="0.3">
      <c r="A14" s="277"/>
      <c r="B14" s="291"/>
      <c r="C14" s="276" t="s">
        <v>64</v>
      </c>
      <c r="D14" s="276" t="s">
        <v>189</v>
      </c>
      <c r="E14" s="287">
        <f>'Balance sheet'!E18</f>
        <v>0</v>
      </c>
      <c r="F14" s="287">
        <f>'Balance sheet'!F18</f>
        <v>0</v>
      </c>
      <c r="G14" s="288">
        <f t="shared" si="0"/>
        <v>0</v>
      </c>
      <c r="H14" s="289" t="str">
        <f t="shared" si="1"/>
        <v/>
      </c>
    </row>
    <row r="15" spans="1:8" x14ac:dyDescent="0.3">
      <c r="A15" s="277"/>
      <c r="B15" s="291"/>
      <c r="C15" s="276" t="s">
        <v>50</v>
      </c>
      <c r="D15" s="276" t="s">
        <v>190</v>
      </c>
      <c r="E15" s="287">
        <f>'Balance sheet'!E19</f>
        <v>0</v>
      </c>
      <c r="F15" s="287">
        <f>'Balance sheet'!F19</f>
        <v>0</v>
      </c>
      <c r="G15" s="288">
        <f t="shared" si="0"/>
        <v>0</v>
      </c>
      <c r="H15" s="289" t="str">
        <f t="shared" si="1"/>
        <v/>
      </c>
    </row>
    <row r="16" spans="1:8" ht="12.75" customHeight="1" x14ac:dyDescent="0.3">
      <c r="A16" s="277"/>
      <c r="B16" s="291"/>
      <c r="C16" s="276" t="s">
        <v>52</v>
      </c>
      <c r="D16" s="276" t="s">
        <v>191</v>
      </c>
      <c r="E16" s="287">
        <f>'Balance sheet'!E20</f>
        <v>0</v>
      </c>
      <c r="F16" s="287">
        <f>'Balance sheet'!F20</f>
        <v>0</v>
      </c>
      <c r="G16" s="288">
        <f t="shared" si="0"/>
        <v>0</v>
      </c>
      <c r="H16" s="289" t="str">
        <f t="shared" si="1"/>
        <v/>
      </c>
    </row>
    <row r="17" spans="1:8" x14ac:dyDescent="0.3">
      <c r="A17" s="281"/>
      <c r="C17" s="276" t="s">
        <v>54</v>
      </c>
      <c r="D17" s="291" t="s">
        <v>192</v>
      </c>
      <c r="E17" s="287">
        <f>'Balance sheet'!E21</f>
        <v>0</v>
      </c>
      <c r="F17" s="287">
        <f>'Balance sheet'!F21</f>
        <v>0</v>
      </c>
      <c r="G17" s="288">
        <f t="shared" si="0"/>
        <v>0</v>
      </c>
      <c r="H17" s="289" t="str">
        <f t="shared" si="1"/>
        <v/>
      </c>
    </row>
    <row r="18" spans="1:8" x14ac:dyDescent="0.3">
      <c r="A18" s="281"/>
      <c r="C18" s="276" t="s">
        <v>56</v>
      </c>
      <c r="D18" s="291" t="s">
        <v>193</v>
      </c>
      <c r="E18" s="287">
        <f>'Balance sheet'!E22</f>
        <v>0</v>
      </c>
      <c r="F18" s="287">
        <f>'Balance sheet'!F22</f>
        <v>0</v>
      </c>
      <c r="G18" s="288">
        <f t="shared" si="0"/>
        <v>0</v>
      </c>
      <c r="H18" s="289" t="str">
        <f t="shared" si="1"/>
        <v/>
      </c>
    </row>
    <row r="19" spans="1:8" x14ac:dyDescent="0.3">
      <c r="A19" s="281"/>
      <c r="C19" s="276" t="s">
        <v>58</v>
      </c>
      <c r="D19" s="276" t="s">
        <v>226</v>
      </c>
      <c r="E19" s="287">
        <f>'Balance sheet'!E23</f>
        <v>0</v>
      </c>
      <c r="F19" s="287">
        <f>'Balance sheet'!F23</f>
        <v>0</v>
      </c>
      <c r="G19" s="288">
        <f>E19-F19</f>
        <v>0</v>
      </c>
      <c r="H19" s="289" t="str">
        <f>IF(F19=0,"",(E19-F19)/(F19))</f>
        <v/>
      </c>
    </row>
    <row r="20" spans="1:8" ht="12.75" customHeight="1" x14ac:dyDescent="0.3">
      <c r="A20" s="281"/>
      <c r="C20" s="291" t="s">
        <v>60</v>
      </c>
      <c r="D20" s="276" t="s">
        <v>227</v>
      </c>
      <c r="E20" s="287">
        <v>0</v>
      </c>
      <c r="F20" s="292">
        <v>0</v>
      </c>
      <c r="G20" s="288">
        <f t="shared" si="0"/>
        <v>0</v>
      </c>
      <c r="H20" s="289" t="str">
        <f t="shared" si="1"/>
        <v/>
      </c>
    </row>
    <row r="21" spans="1:8" ht="14.4" thickBot="1" x14ac:dyDescent="0.35">
      <c r="A21" s="281"/>
      <c r="C21" s="276" t="s">
        <v>72</v>
      </c>
      <c r="D21" s="276" t="s">
        <v>197</v>
      </c>
      <c r="E21" s="287">
        <f>'Balance sheet'!E26</f>
        <v>0</v>
      </c>
      <c r="F21" s="287">
        <f>'Balance sheet'!F26</f>
        <v>0</v>
      </c>
      <c r="G21" s="288">
        <f t="shared" si="0"/>
        <v>0</v>
      </c>
      <c r="H21" s="289" t="str">
        <f t="shared" si="1"/>
        <v/>
      </c>
    </row>
    <row r="22" spans="1:8" ht="14.4" thickBot="1" x14ac:dyDescent="0.35">
      <c r="A22" s="281"/>
      <c r="B22" s="281" t="s">
        <v>228</v>
      </c>
      <c r="C22" s="281"/>
      <c r="D22" s="281"/>
      <c r="E22" s="290">
        <f>SUM(E14:E21)</f>
        <v>0</v>
      </c>
      <c r="F22" s="290">
        <f>SUM(F14:F21)</f>
        <v>0</v>
      </c>
      <c r="G22" s="288">
        <f t="shared" si="0"/>
        <v>0</v>
      </c>
      <c r="H22" s="289" t="str">
        <f t="shared" si="1"/>
        <v/>
      </c>
    </row>
    <row r="23" spans="1:8" ht="14.4" thickBot="1" x14ac:dyDescent="0.35">
      <c r="A23" s="281"/>
      <c r="E23" s="288"/>
      <c r="F23" s="288"/>
      <c r="G23" s="288"/>
      <c r="H23" s="289"/>
    </row>
    <row r="24" spans="1:8" ht="24.75" customHeight="1" thickBot="1" x14ac:dyDescent="0.35">
      <c r="A24" s="281"/>
      <c r="B24" s="293" t="s">
        <v>229</v>
      </c>
      <c r="C24" s="281"/>
      <c r="D24" s="281"/>
      <c r="E24" s="290">
        <f>E11-E22</f>
        <v>0</v>
      </c>
      <c r="F24" s="290">
        <f>F11-F22</f>
        <v>0</v>
      </c>
      <c r="G24" s="288">
        <f t="shared" si="0"/>
        <v>0</v>
      </c>
      <c r="H24" s="289" t="str">
        <f t="shared" si="1"/>
        <v/>
      </c>
    </row>
    <row r="25" spans="1:8" ht="15" thickBot="1" x14ac:dyDescent="0.35">
      <c r="A25" s="281"/>
      <c r="B25" s="293" t="s">
        <v>230</v>
      </c>
      <c r="E25" s="294" t="e">
        <f>E11/E22</f>
        <v>#DIV/0!</v>
      </c>
      <c r="F25" s="294" t="e">
        <f>F11/F22</f>
        <v>#DIV/0!</v>
      </c>
      <c r="G25" s="288" t="e">
        <f t="shared" si="0"/>
        <v>#DIV/0!</v>
      </c>
      <c r="H25" s="289"/>
    </row>
    <row r="26" spans="1:8" x14ac:dyDescent="0.3">
      <c r="E26" s="288"/>
      <c r="F26" s="288"/>
      <c r="G26" s="288"/>
      <c r="H26" s="289"/>
    </row>
    <row r="27" spans="1:8" x14ac:dyDescent="0.3">
      <c r="E27" s="288"/>
      <c r="F27" s="288"/>
      <c r="G27" s="288"/>
      <c r="H27" s="289"/>
    </row>
    <row r="28" spans="1:8" x14ac:dyDescent="0.3">
      <c r="B28" s="281" t="s">
        <v>231</v>
      </c>
      <c r="E28" s="288"/>
      <c r="F28" s="288"/>
      <c r="G28" s="288"/>
      <c r="H28" s="289"/>
    </row>
    <row r="29" spans="1:8" x14ac:dyDescent="0.3">
      <c r="E29" s="288"/>
      <c r="F29" s="288"/>
      <c r="G29" s="288"/>
      <c r="H29" s="289"/>
    </row>
    <row r="30" spans="1:8" x14ac:dyDescent="0.3">
      <c r="B30" s="277" t="s">
        <v>232</v>
      </c>
      <c r="E30" s="287">
        <v>0</v>
      </c>
      <c r="F30" s="292">
        <v>0</v>
      </c>
      <c r="G30" s="288">
        <f t="shared" si="0"/>
        <v>0</v>
      </c>
      <c r="H30" s="289"/>
    </row>
    <row r="31" spans="1:8" x14ac:dyDescent="0.3">
      <c r="B31" s="281" t="s">
        <v>233</v>
      </c>
      <c r="E31" s="287">
        <v>0</v>
      </c>
      <c r="F31" s="292">
        <v>0</v>
      </c>
      <c r="G31" s="288">
        <f t="shared" si="0"/>
        <v>0</v>
      </c>
      <c r="H31" s="289"/>
    </row>
    <row r="32" spans="1:8" x14ac:dyDescent="0.3">
      <c r="B32" s="281" t="s">
        <v>234</v>
      </c>
      <c r="E32" s="287">
        <v>0</v>
      </c>
      <c r="F32" s="292">
        <v>0</v>
      </c>
      <c r="G32" s="288">
        <f t="shared" si="0"/>
        <v>0</v>
      </c>
      <c r="H32" s="289"/>
    </row>
    <row r="33" spans="2:8" ht="14.4" thickBot="1" x14ac:dyDescent="0.35">
      <c r="E33" s="288"/>
      <c r="F33" s="288"/>
      <c r="G33" s="288"/>
      <c r="H33" s="289"/>
    </row>
    <row r="34" spans="2:8" ht="15" thickBot="1" x14ac:dyDescent="0.35">
      <c r="B34" s="293" t="s">
        <v>235</v>
      </c>
      <c r="E34" s="290">
        <f>E24-SUM(E30:E32)</f>
        <v>0</v>
      </c>
      <c r="F34" s="290">
        <f>F24-SUM(F30:F32)</f>
        <v>0</v>
      </c>
      <c r="G34" s="288">
        <f t="shared" ref="G34" si="2">E34-F34</f>
        <v>0</v>
      </c>
      <c r="H34" s="289"/>
    </row>
    <row r="35" spans="2:8" x14ac:dyDescent="0.3">
      <c r="E35" s="288"/>
      <c r="F35" s="288"/>
      <c r="G35" s="288"/>
      <c r="H35" s="289"/>
    </row>
  </sheetData>
  <conditionalFormatting sqref="H7:H35">
    <cfRule type="expression" dxfId="3" priority="1" stopIfTrue="1">
      <formula>#REF!&gt;0</formula>
    </cfRule>
    <cfRule type="expression" dxfId="2" priority="2" stopIfTrue="1">
      <formula>#REF!&gt;0</formula>
    </cfRule>
  </conditionalFormatting>
  <dataValidations count="1">
    <dataValidation type="whole" allowBlank="1" showInputMessage="1" showErrorMessage="1" sqref="F23 F33 E14:F21 E30:F32 F26:F29 E7:F10 F12:F13 F35 G7:G35" xr:uid="{00000000-0002-0000-0600-000000000000}">
      <formula1>-1E+30</formula1>
      <formula2>1E+30</formula2>
    </dataValidation>
  </dataValidations>
  <pageMargins left="0.7" right="0.7" top="0.75" bottom="0.75" header="0.3" footer="0.3"/>
  <pageSetup paperSize="9" orientation="portrait" horizontalDpi="300" verticalDpi="300" r:id="rId1"/>
  <ignoredErrors>
    <ignoredError sqref="E5:G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J63"/>
  <sheetViews>
    <sheetView showGridLines="0" zoomScale="110" zoomScaleNormal="110" workbookViewId="0">
      <selection activeCell="H64" sqref="H64"/>
    </sheetView>
  </sheetViews>
  <sheetFormatPr defaultColWidth="9.44140625" defaultRowHeight="14.4" x14ac:dyDescent="0.3"/>
  <cols>
    <col min="1" max="1" width="3.5546875" style="226" customWidth="1"/>
    <col min="2" max="2" width="5.5546875" style="227" customWidth="1"/>
    <col min="3" max="3" width="57.44140625" style="227" bestFit="1" customWidth="1"/>
    <col min="4" max="4" width="7.5546875" style="227" customWidth="1"/>
    <col min="5" max="6" width="9.44140625" style="227" customWidth="1"/>
    <col min="7" max="7" width="3.5546875" style="228" customWidth="1"/>
    <col min="8" max="9" width="11.5546875" style="228" customWidth="1"/>
    <col min="10" max="10" width="43.5546875" style="227" customWidth="1"/>
    <col min="11" max="16384" width="9.44140625" style="227"/>
  </cols>
  <sheetData>
    <row r="2" spans="1:10" x14ac:dyDescent="0.3">
      <c r="A2" s="226">
        <f>Declaration!C3</f>
        <v>0</v>
      </c>
    </row>
    <row r="3" spans="1:10" ht="28.8" x14ac:dyDescent="0.3">
      <c r="E3" s="229" t="str">
        <f>SOCIE!D3</f>
        <v>FFR     2023-24</v>
      </c>
      <c r="F3" s="229" t="str">
        <f>SOCIE!E3</f>
        <v>MYR    2023-24</v>
      </c>
      <c r="G3" s="230"/>
      <c r="H3" s="231" t="str">
        <f>SOCIE!G3</f>
        <v>Variance</v>
      </c>
      <c r="I3" s="231" t="str">
        <f>SOCIE!H3</f>
        <v>Variance</v>
      </c>
      <c r="J3" s="231"/>
    </row>
    <row r="4" spans="1:10" x14ac:dyDescent="0.3">
      <c r="A4" s="226" t="s">
        <v>236</v>
      </c>
      <c r="E4" s="232" t="s">
        <v>15</v>
      </c>
      <c r="F4" s="232" t="s">
        <v>15</v>
      </c>
      <c r="G4" s="233"/>
      <c r="H4" s="234" t="str">
        <f>+SOCIE!G4</f>
        <v>%</v>
      </c>
      <c r="I4" s="234" t="str">
        <f>+SOCIE!H4</f>
        <v>£</v>
      </c>
      <c r="J4" s="229" t="s">
        <v>14</v>
      </c>
    </row>
    <row r="6" spans="1:10" x14ac:dyDescent="0.3">
      <c r="A6" s="226">
        <v>1</v>
      </c>
      <c r="B6" s="226" t="s">
        <v>237</v>
      </c>
      <c r="G6" s="227"/>
      <c r="H6" s="227"/>
      <c r="I6" s="227"/>
    </row>
    <row r="7" spans="1:10" x14ac:dyDescent="0.3">
      <c r="B7" s="235" t="s">
        <v>64</v>
      </c>
      <c r="C7" s="227" t="s">
        <v>238</v>
      </c>
      <c r="E7" s="236">
        <f>+SOCIE!D42</f>
        <v>0</v>
      </c>
      <c r="F7" s="236">
        <f>+SOCIE!E42</f>
        <v>0</v>
      </c>
      <c r="G7" s="237"/>
      <c r="H7" s="238" t="str">
        <f>IF(E7=0,"",(F7-E7)/(E7))</f>
        <v/>
      </c>
      <c r="I7" s="180">
        <f>+F7-E7</f>
        <v>0</v>
      </c>
      <c r="J7" s="239"/>
    </row>
    <row r="8" spans="1:10" x14ac:dyDescent="0.3">
      <c r="E8" s="235"/>
      <c r="F8" s="235"/>
      <c r="G8" s="237"/>
      <c r="H8" s="238"/>
      <c r="I8" s="180"/>
      <c r="J8" s="240"/>
    </row>
    <row r="9" spans="1:10" x14ac:dyDescent="0.3">
      <c r="A9" s="226">
        <v>2</v>
      </c>
      <c r="B9" s="226" t="s">
        <v>239</v>
      </c>
      <c r="E9" s="235"/>
      <c r="F9" s="235"/>
      <c r="G9" s="237"/>
      <c r="H9" s="238"/>
      <c r="I9" s="180"/>
      <c r="J9" s="240"/>
    </row>
    <row r="10" spans="1:10" x14ac:dyDescent="0.3">
      <c r="B10" s="235" t="s">
        <v>64</v>
      </c>
      <c r="C10" s="227" t="s">
        <v>33</v>
      </c>
      <c r="E10" s="241">
        <f>SOCIE!D23</f>
        <v>0</v>
      </c>
      <c r="F10" s="241">
        <f>SOCIE!E23</f>
        <v>0</v>
      </c>
      <c r="G10" s="237"/>
      <c r="H10" s="238" t="str">
        <f t="shared" ref="H10:H24" si="0">IF(E10=0,"",(F10-E10)/(E10))</f>
        <v/>
      </c>
      <c r="I10" s="180">
        <f t="shared" ref="I10:I61" si="1">+F10-E10</f>
        <v>0</v>
      </c>
      <c r="J10" s="242"/>
    </row>
    <row r="11" spans="1:10" x14ac:dyDescent="0.3">
      <c r="B11" s="235" t="s">
        <v>50</v>
      </c>
      <c r="C11" s="227" t="s">
        <v>240</v>
      </c>
      <c r="E11" s="241">
        <v>0</v>
      </c>
      <c r="F11" s="243">
        <v>0</v>
      </c>
      <c r="G11" s="237"/>
      <c r="H11" s="238" t="str">
        <f t="shared" si="0"/>
        <v/>
      </c>
      <c r="I11" s="180">
        <f t="shared" si="1"/>
        <v>0</v>
      </c>
      <c r="J11" s="239"/>
    </row>
    <row r="12" spans="1:10" x14ac:dyDescent="0.3">
      <c r="B12" s="235" t="s">
        <v>52</v>
      </c>
      <c r="C12" s="227" t="s">
        <v>241</v>
      </c>
      <c r="E12" s="241">
        <v>0</v>
      </c>
      <c r="F12" s="243">
        <v>0</v>
      </c>
      <c r="G12" s="237"/>
      <c r="H12" s="238" t="str">
        <f t="shared" si="0"/>
        <v/>
      </c>
      <c r="I12" s="180">
        <f t="shared" si="1"/>
        <v>0</v>
      </c>
      <c r="J12" s="239"/>
    </row>
    <row r="13" spans="1:10" x14ac:dyDescent="0.3">
      <c r="B13" s="235" t="s">
        <v>54</v>
      </c>
      <c r="C13" s="227" t="s">
        <v>242</v>
      </c>
      <c r="E13" s="241">
        <v>0</v>
      </c>
      <c r="F13" s="243">
        <v>0</v>
      </c>
      <c r="G13" s="237"/>
      <c r="H13" s="238" t="str">
        <f t="shared" si="0"/>
        <v/>
      </c>
      <c r="I13" s="180">
        <f t="shared" si="1"/>
        <v>0</v>
      </c>
      <c r="J13" s="239"/>
    </row>
    <row r="14" spans="1:10" x14ac:dyDescent="0.3">
      <c r="B14" s="235" t="s">
        <v>56</v>
      </c>
      <c r="C14" s="227" t="s">
        <v>243</v>
      </c>
      <c r="E14" s="241">
        <v>0</v>
      </c>
      <c r="F14" s="243">
        <v>0</v>
      </c>
      <c r="G14" s="237"/>
      <c r="H14" s="238" t="str">
        <f t="shared" si="0"/>
        <v/>
      </c>
      <c r="I14" s="180">
        <f t="shared" si="1"/>
        <v>0</v>
      </c>
      <c r="J14" s="239"/>
    </row>
    <row r="15" spans="1:10" x14ac:dyDescent="0.3">
      <c r="B15" s="235" t="s">
        <v>58</v>
      </c>
      <c r="C15" s="227" t="s">
        <v>244</v>
      </c>
      <c r="E15" s="241">
        <v>0</v>
      </c>
      <c r="F15" s="243">
        <v>0</v>
      </c>
      <c r="G15" s="237"/>
      <c r="H15" s="238" t="str">
        <f t="shared" si="0"/>
        <v/>
      </c>
      <c r="I15" s="180">
        <f t="shared" si="1"/>
        <v>0</v>
      </c>
      <c r="J15" s="239"/>
    </row>
    <row r="16" spans="1:10" x14ac:dyDescent="0.3">
      <c r="B16" s="235" t="s">
        <v>60</v>
      </c>
      <c r="C16" s="227" t="s">
        <v>245</v>
      </c>
      <c r="E16" s="241">
        <v>0</v>
      </c>
      <c r="F16" s="243">
        <v>0</v>
      </c>
      <c r="G16" s="237"/>
      <c r="H16" s="238" t="str">
        <f t="shared" si="0"/>
        <v/>
      </c>
      <c r="I16" s="180">
        <f t="shared" si="1"/>
        <v>0</v>
      </c>
      <c r="J16" s="239"/>
    </row>
    <row r="17" spans="1:10" x14ac:dyDescent="0.3">
      <c r="B17" s="235" t="s">
        <v>72</v>
      </c>
      <c r="C17" s="227" t="s">
        <v>246</v>
      </c>
      <c r="E17" s="241">
        <v>0</v>
      </c>
      <c r="F17" s="243">
        <v>0</v>
      </c>
      <c r="G17" s="237"/>
      <c r="H17" s="238" t="str">
        <f t="shared" si="0"/>
        <v/>
      </c>
      <c r="I17" s="180">
        <f t="shared" si="1"/>
        <v>0</v>
      </c>
      <c r="J17" s="239"/>
    </row>
    <row r="18" spans="1:10" x14ac:dyDescent="0.3">
      <c r="B18" s="235" t="s">
        <v>126</v>
      </c>
      <c r="C18" s="227" t="s">
        <v>247</v>
      </c>
      <c r="E18" s="241">
        <v>0</v>
      </c>
      <c r="F18" s="243">
        <v>0</v>
      </c>
      <c r="G18" s="237"/>
      <c r="H18" s="238" t="str">
        <f t="shared" si="0"/>
        <v/>
      </c>
      <c r="I18" s="180">
        <f t="shared" si="1"/>
        <v>0</v>
      </c>
      <c r="J18" s="239"/>
    </row>
    <row r="19" spans="1:10" x14ac:dyDescent="0.3">
      <c r="B19" s="235" t="s">
        <v>128</v>
      </c>
      <c r="C19" s="227" t="s">
        <v>248</v>
      </c>
      <c r="E19" s="241">
        <v>0</v>
      </c>
      <c r="F19" s="243">
        <v>0</v>
      </c>
      <c r="G19" s="237"/>
      <c r="H19" s="238" t="str">
        <f t="shared" si="0"/>
        <v/>
      </c>
      <c r="I19" s="180">
        <f t="shared" si="1"/>
        <v>0</v>
      </c>
      <c r="J19" s="239"/>
    </row>
    <row r="20" spans="1:10" x14ac:dyDescent="0.3">
      <c r="B20" s="235" t="s">
        <v>130</v>
      </c>
      <c r="C20" s="227" t="s">
        <v>249</v>
      </c>
      <c r="E20" s="241">
        <v>0</v>
      </c>
      <c r="F20" s="243">
        <v>0</v>
      </c>
      <c r="G20" s="237"/>
      <c r="H20" s="238" t="str">
        <f t="shared" si="0"/>
        <v/>
      </c>
      <c r="I20" s="180">
        <f t="shared" si="1"/>
        <v>0</v>
      </c>
      <c r="J20" s="239"/>
    </row>
    <row r="21" spans="1:10" x14ac:dyDescent="0.3">
      <c r="B21" s="235" t="s">
        <v>132</v>
      </c>
      <c r="C21" s="227" t="s">
        <v>250</v>
      </c>
      <c r="E21" s="241">
        <v>0</v>
      </c>
      <c r="F21" s="243">
        <v>0</v>
      </c>
      <c r="G21" s="237"/>
      <c r="H21" s="238" t="str">
        <f t="shared" si="0"/>
        <v/>
      </c>
      <c r="I21" s="180">
        <f t="shared" si="1"/>
        <v>0</v>
      </c>
      <c r="J21" s="239"/>
    </row>
    <row r="22" spans="1:10" x14ac:dyDescent="0.3">
      <c r="B22" s="235" t="s">
        <v>134</v>
      </c>
      <c r="C22" s="227" t="s">
        <v>251</v>
      </c>
      <c r="E22" s="241">
        <v>0</v>
      </c>
      <c r="F22" s="243">
        <v>0</v>
      </c>
      <c r="G22" s="237"/>
      <c r="H22" s="238" t="str">
        <f t="shared" si="0"/>
        <v/>
      </c>
      <c r="I22" s="180">
        <f t="shared" si="1"/>
        <v>0</v>
      </c>
      <c r="J22" s="239"/>
    </row>
    <row r="23" spans="1:10" x14ac:dyDescent="0.3">
      <c r="B23" s="235" t="s">
        <v>252</v>
      </c>
      <c r="C23" s="227" t="s">
        <v>61</v>
      </c>
      <c r="E23" s="241">
        <v>0</v>
      </c>
      <c r="F23" s="243">
        <v>0</v>
      </c>
      <c r="G23" s="237"/>
      <c r="H23" s="238" t="str">
        <f t="shared" si="0"/>
        <v/>
      </c>
      <c r="I23" s="180">
        <f t="shared" si="1"/>
        <v>0</v>
      </c>
      <c r="J23" s="239"/>
    </row>
    <row r="24" spans="1:10" ht="15" thickBot="1" x14ac:dyDescent="0.35">
      <c r="C24" s="226" t="s">
        <v>253</v>
      </c>
      <c r="D24" s="226"/>
      <c r="E24" s="244">
        <f t="shared" ref="E24:F24" si="2">SUM(E10:E23)</f>
        <v>0</v>
      </c>
      <c r="F24" s="244">
        <f t="shared" si="2"/>
        <v>0</v>
      </c>
      <c r="G24" s="237"/>
      <c r="H24" s="238" t="str">
        <f t="shared" si="0"/>
        <v/>
      </c>
      <c r="I24" s="180">
        <f t="shared" si="1"/>
        <v>0</v>
      </c>
      <c r="J24" s="239"/>
    </row>
    <row r="25" spans="1:10" ht="25.5" customHeight="1" x14ac:dyDescent="0.3">
      <c r="A25" s="226">
        <v>3</v>
      </c>
      <c r="B25" s="226" t="s">
        <v>254</v>
      </c>
      <c r="E25" s="235"/>
      <c r="F25" s="235"/>
      <c r="G25" s="237"/>
      <c r="H25" s="238"/>
      <c r="I25" s="180"/>
      <c r="J25" s="240"/>
    </row>
    <row r="26" spans="1:10" x14ac:dyDescent="0.3">
      <c r="B26" s="235" t="s">
        <v>64</v>
      </c>
      <c r="C26" s="227" t="s">
        <v>23</v>
      </c>
      <c r="E26" s="241">
        <v>0</v>
      </c>
      <c r="F26" s="243">
        <v>0</v>
      </c>
      <c r="G26" s="237"/>
      <c r="H26" s="238" t="str">
        <f t="shared" ref="H26:H31" si="3">IF(E26=0,"",(F26-E26)/(E26))</f>
        <v/>
      </c>
      <c r="I26" s="180">
        <f t="shared" si="1"/>
        <v>0</v>
      </c>
      <c r="J26" s="239"/>
    </row>
    <row r="27" spans="1:10" x14ac:dyDescent="0.3">
      <c r="B27" s="235" t="s">
        <v>50</v>
      </c>
      <c r="C27" s="227" t="s">
        <v>255</v>
      </c>
      <c r="E27" s="241">
        <v>0</v>
      </c>
      <c r="F27" s="243">
        <v>0</v>
      </c>
      <c r="G27" s="237"/>
      <c r="H27" s="238" t="str">
        <f t="shared" si="3"/>
        <v/>
      </c>
      <c r="I27" s="180">
        <f t="shared" si="1"/>
        <v>0</v>
      </c>
      <c r="J27" s="239"/>
    </row>
    <row r="28" spans="1:10" x14ac:dyDescent="0.3">
      <c r="B28" s="235" t="s">
        <v>52</v>
      </c>
      <c r="C28" s="227" t="s">
        <v>256</v>
      </c>
      <c r="E28" s="241">
        <v>0</v>
      </c>
      <c r="F28" s="243">
        <v>0</v>
      </c>
      <c r="G28" s="237"/>
      <c r="H28" s="238" t="str">
        <f t="shared" si="3"/>
        <v/>
      </c>
      <c r="I28" s="180">
        <f t="shared" si="1"/>
        <v>0</v>
      </c>
      <c r="J28" s="239"/>
    </row>
    <row r="29" spans="1:10" x14ac:dyDescent="0.3">
      <c r="B29" s="235" t="s">
        <v>54</v>
      </c>
      <c r="C29" s="227" t="s">
        <v>257</v>
      </c>
      <c r="E29" s="241">
        <v>0</v>
      </c>
      <c r="F29" s="243">
        <v>0</v>
      </c>
      <c r="G29" s="237"/>
      <c r="H29" s="238" t="str">
        <f t="shared" si="3"/>
        <v/>
      </c>
      <c r="I29" s="180">
        <f t="shared" si="1"/>
        <v>0</v>
      </c>
      <c r="J29" s="239"/>
    </row>
    <row r="30" spans="1:10" x14ac:dyDescent="0.3">
      <c r="B30" s="235" t="s">
        <v>56</v>
      </c>
      <c r="C30" s="227" t="s">
        <v>258</v>
      </c>
      <c r="E30" s="241">
        <v>0</v>
      </c>
      <c r="F30" s="243">
        <v>0</v>
      </c>
      <c r="G30" s="237"/>
      <c r="H30" s="238" t="str">
        <f t="shared" si="3"/>
        <v/>
      </c>
      <c r="I30" s="180">
        <f t="shared" si="1"/>
        <v>0</v>
      </c>
      <c r="J30" s="239"/>
    </row>
    <row r="31" spans="1:10" ht="15" thickBot="1" x14ac:dyDescent="0.35">
      <c r="C31" s="226" t="s">
        <v>259</v>
      </c>
      <c r="D31" s="226"/>
      <c r="E31" s="244">
        <f t="shared" ref="E31:F31" si="4">SUM(E26:E30)</f>
        <v>0</v>
      </c>
      <c r="F31" s="244">
        <f t="shared" si="4"/>
        <v>0</v>
      </c>
      <c r="G31" s="237"/>
      <c r="H31" s="238" t="str">
        <f t="shared" si="3"/>
        <v/>
      </c>
      <c r="I31" s="180">
        <f t="shared" si="1"/>
        <v>0</v>
      </c>
      <c r="J31" s="239"/>
    </row>
    <row r="32" spans="1:10" ht="15" thickBot="1" x14ac:dyDescent="0.35">
      <c r="E32" s="235"/>
      <c r="F32" s="235"/>
      <c r="G32" s="237"/>
      <c r="H32" s="238"/>
      <c r="I32" s="180"/>
      <c r="J32" s="240"/>
    </row>
    <row r="33" spans="1:10" ht="15" thickBot="1" x14ac:dyDescent="0.35">
      <c r="A33" s="226">
        <v>4</v>
      </c>
      <c r="B33" s="226" t="s">
        <v>260</v>
      </c>
      <c r="E33" s="245">
        <f t="shared" ref="E33:F33" si="5">E7+E24+E31</f>
        <v>0</v>
      </c>
      <c r="F33" s="245">
        <f t="shared" si="5"/>
        <v>0</v>
      </c>
      <c r="G33" s="237"/>
      <c r="H33" s="238" t="str">
        <f>IF(E33=0,"",(F33-E33)/(E33))</f>
        <v/>
      </c>
      <c r="I33" s="180">
        <f t="shared" si="1"/>
        <v>0</v>
      </c>
      <c r="J33" s="239"/>
    </row>
    <row r="34" spans="1:10" x14ac:dyDescent="0.3">
      <c r="E34" s="235"/>
      <c r="F34" s="235"/>
      <c r="G34" s="237"/>
      <c r="H34" s="238"/>
      <c r="I34" s="180"/>
      <c r="J34" s="240"/>
    </row>
    <row r="35" spans="1:10" x14ac:dyDescent="0.3">
      <c r="A35" s="226">
        <v>5</v>
      </c>
      <c r="B35" s="226" t="s">
        <v>261</v>
      </c>
      <c r="E35" s="235"/>
      <c r="F35" s="235"/>
      <c r="G35" s="237"/>
      <c r="H35" s="238"/>
      <c r="I35" s="180"/>
      <c r="J35" s="240"/>
    </row>
    <row r="36" spans="1:10" x14ac:dyDescent="0.3">
      <c r="B36" s="235" t="s">
        <v>64</v>
      </c>
      <c r="C36" s="227" t="s">
        <v>262</v>
      </c>
      <c r="E36" s="241">
        <v>0</v>
      </c>
      <c r="F36" s="243">
        <v>0</v>
      </c>
      <c r="G36" s="237"/>
      <c r="H36" s="238" t="str">
        <f t="shared" ref="H36:H46" si="6">IF(E36=0,"",(F36-E36)/(E36))</f>
        <v/>
      </c>
      <c r="I36" s="180">
        <f t="shared" si="1"/>
        <v>0</v>
      </c>
      <c r="J36" s="239"/>
    </row>
    <row r="37" spans="1:10" x14ac:dyDescent="0.3">
      <c r="B37" s="235" t="s">
        <v>50</v>
      </c>
      <c r="C37" s="227" t="s">
        <v>263</v>
      </c>
      <c r="E37" s="241">
        <v>0</v>
      </c>
      <c r="F37" s="243">
        <v>0</v>
      </c>
      <c r="G37" s="237"/>
      <c r="H37" s="238" t="str">
        <f t="shared" si="6"/>
        <v/>
      </c>
      <c r="I37" s="180">
        <f t="shared" si="1"/>
        <v>0</v>
      </c>
      <c r="J37" s="239"/>
    </row>
    <row r="38" spans="1:10" x14ac:dyDescent="0.3">
      <c r="B38" s="235" t="s">
        <v>52</v>
      </c>
      <c r="C38" s="227" t="s">
        <v>264</v>
      </c>
      <c r="E38" s="241">
        <v>0</v>
      </c>
      <c r="F38" s="243">
        <v>0</v>
      </c>
      <c r="G38" s="237"/>
      <c r="H38" s="238" t="str">
        <f t="shared" si="6"/>
        <v/>
      </c>
      <c r="I38" s="180">
        <f t="shared" si="1"/>
        <v>0</v>
      </c>
      <c r="J38" s="239"/>
    </row>
    <row r="39" spans="1:10" x14ac:dyDescent="0.3">
      <c r="B39" s="235" t="s">
        <v>54</v>
      </c>
      <c r="C39" s="227" t="s">
        <v>265</v>
      </c>
      <c r="E39" s="241">
        <v>0</v>
      </c>
      <c r="F39" s="243">
        <v>0</v>
      </c>
      <c r="G39" s="237"/>
      <c r="H39" s="238" t="str">
        <f t="shared" si="6"/>
        <v/>
      </c>
      <c r="I39" s="180">
        <f t="shared" si="1"/>
        <v>0</v>
      </c>
      <c r="J39" s="239"/>
    </row>
    <row r="40" spans="1:10" x14ac:dyDescent="0.3">
      <c r="B40" s="235" t="s">
        <v>56</v>
      </c>
      <c r="C40" s="227" t="s">
        <v>266</v>
      </c>
      <c r="E40" s="241">
        <v>0</v>
      </c>
      <c r="F40" s="243">
        <v>0</v>
      </c>
      <c r="G40" s="237"/>
      <c r="H40" s="238" t="str">
        <f t="shared" si="6"/>
        <v/>
      </c>
      <c r="I40" s="180">
        <f t="shared" si="1"/>
        <v>0</v>
      </c>
      <c r="J40" s="239"/>
    </row>
    <row r="41" spans="1:10" x14ac:dyDescent="0.3">
      <c r="B41" s="235" t="s">
        <v>58</v>
      </c>
      <c r="C41" s="227" t="s">
        <v>23</v>
      </c>
      <c r="E41" s="241">
        <v>0</v>
      </c>
      <c r="F41" s="243">
        <v>0</v>
      </c>
      <c r="G41" s="237"/>
      <c r="H41" s="238" t="str">
        <f t="shared" si="6"/>
        <v/>
      </c>
      <c r="I41" s="180">
        <f t="shared" si="1"/>
        <v>0</v>
      </c>
      <c r="J41" s="239"/>
    </row>
    <row r="42" spans="1:10" x14ac:dyDescent="0.3">
      <c r="B42" s="235" t="s">
        <v>60</v>
      </c>
      <c r="C42" s="227" t="s">
        <v>267</v>
      </c>
      <c r="E42" s="241">
        <v>0</v>
      </c>
      <c r="F42" s="243">
        <v>0</v>
      </c>
      <c r="G42" s="237"/>
      <c r="H42" s="238" t="str">
        <f t="shared" si="6"/>
        <v/>
      </c>
      <c r="I42" s="180">
        <f t="shared" si="1"/>
        <v>0</v>
      </c>
      <c r="J42" s="239"/>
    </row>
    <row r="43" spans="1:10" x14ac:dyDescent="0.3">
      <c r="B43" s="235" t="s">
        <v>72</v>
      </c>
      <c r="C43" s="227" t="s">
        <v>268</v>
      </c>
      <c r="E43" s="241">
        <v>0</v>
      </c>
      <c r="F43" s="243">
        <v>0</v>
      </c>
      <c r="G43" s="237"/>
      <c r="H43" s="238" t="str">
        <f t="shared" si="6"/>
        <v/>
      </c>
      <c r="I43" s="180">
        <f t="shared" si="1"/>
        <v>0</v>
      </c>
      <c r="J43" s="239"/>
    </row>
    <row r="44" spans="1:10" x14ac:dyDescent="0.3">
      <c r="B44" s="235" t="s">
        <v>126</v>
      </c>
      <c r="C44" s="227" t="s">
        <v>269</v>
      </c>
      <c r="E44" s="241">
        <v>0</v>
      </c>
      <c r="F44" s="243">
        <v>0</v>
      </c>
      <c r="G44" s="237"/>
      <c r="H44" s="238" t="str">
        <f t="shared" si="6"/>
        <v/>
      </c>
      <c r="I44" s="180">
        <f t="shared" si="1"/>
        <v>0</v>
      </c>
      <c r="J44" s="239"/>
    </row>
    <row r="45" spans="1:10" x14ac:dyDescent="0.3">
      <c r="B45" s="235" t="s">
        <v>128</v>
      </c>
      <c r="C45" s="227" t="s">
        <v>270</v>
      </c>
      <c r="E45" s="241">
        <v>0</v>
      </c>
      <c r="F45" s="243">
        <v>0</v>
      </c>
      <c r="G45" s="237"/>
      <c r="H45" s="238" t="str">
        <f t="shared" si="6"/>
        <v/>
      </c>
      <c r="I45" s="180">
        <f t="shared" si="1"/>
        <v>0</v>
      </c>
      <c r="J45" s="239"/>
    </row>
    <row r="46" spans="1:10" ht="15" thickBot="1" x14ac:dyDescent="0.35">
      <c r="B46" s="226" t="s">
        <v>271</v>
      </c>
      <c r="E46" s="244">
        <f t="shared" ref="E46:F46" si="7">SUM(E36:E45)</f>
        <v>0</v>
      </c>
      <c r="F46" s="244">
        <f t="shared" si="7"/>
        <v>0</v>
      </c>
      <c r="G46" s="237"/>
      <c r="H46" s="238" t="str">
        <f t="shared" si="6"/>
        <v/>
      </c>
      <c r="I46" s="180">
        <f t="shared" si="1"/>
        <v>0</v>
      </c>
      <c r="J46" s="239"/>
    </row>
    <row r="47" spans="1:10" x14ac:dyDescent="0.3">
      <c r="E47" s="235"/>
      <c r="F47" s="235"/>
      <c r="G47" s="237"/>
      <c r="H47" s="238"/>
      <c r="I47" s="180"/>
      <c r="J47" s="240"/>
    </row>
    <row r="48" spans="1:10" x14ac:dyDescent="0.3">
      <c r="A48" s="226">
        <v>6</v>
      </c>
      <c r="B48" s="226" t="s">
        <v>272</v>
      </c>
      <c r="E48" s="235"/>
      <c r="F48" s="235"/>
      <c r="G48" s="237"/>
      <c r="H48" s="238"/>
      <c r="I48" s="180"/>
      <c r="J48" s="240"/>
    </row>
    <row r="49" spans="1:10" x14ac:dyDescent="0.3">
      <c r="B49" s="235" t="s">
        <v>64</v>
      </c>
      <c r="C49" s="227" t="s">
        <v>273</v>
      </c>
      <c r="E49" s="241">
        <v>0</v>
      </c>
      <c r="F49" s="243">
        <v>0</v>
      </c>
      <c r="G49" s="237"/>
      <c r="H49" s="238" t="str">
        <f t="shared" ref="H49:H56" si="8">IF(E49=0,"",(F49-E49)/(E49))</f>
        <v/>
      </c>
      <c r="I49" s="180">
        <f t="shared" si="1"/>
        <v>0</v>
      </c>
      <c r="J49" s="239"/>
    </row>
    <row r="50" spans="1:10" x14ac:dyDescent="0.3">
      <c r="B50" s="235" t="s">
        <v>50</v>
      </c>
      <c r="C50" s="227" t="s">
        <v>274</v>
      </c>
      <c r="E50" s="241">
        <v>0</v>
      </c>
      <c r="F50" s="243">
        <v>0</v>
      </c>
      <c r="G50" s="237"/>
      <c r="H50" s="238" t="str">
        <f t="shared" si="8"/>
        <v/>
      </c>
      <c r="I50" s="180">
        <f t="shared" si="1"/>
        <v>0</v>
      </c>
      <c r="J50" s="239"/>
    </row>
    <row r="51" spans="1:10" x14ac:dyDescent="0.3">
      <c r="B51" s="235" t="s">
        <v>52</v>
      </c>
      <c r="C51" s="227" t="s">
        <v>275</v>
      </c>
      <c r="E51" s="241">
        <v>0</v>
      </c>
      <c r="F51" s="243">
        <v>0</v>
      </c>
      <c r="G51" s="237"/>
      <c r="H51" s="238" t="str">
        <f t="shared" si="8"/>
        <v/>
      </c>
      <c r="I51" s="180">
        <f t="shared" si="1"/>
        <v>0</v>
      </c>
      <c r="J51" s="239"/>
    </row>
    <row r="52" spans="1:10" x14ac:dyDescent="0.3">
      <c r="B52" s="235" t="s">
        <v>54</v>
      </c>
      <c r="C52" s="227" t="s">
        <v>276</v>
      </c>
      <c r="E52" s="241">
        <v>0</v>
      </c>
      <c r="F52" s="243">
        <v>0</v>
      </c>
      <c r="G52" s="237"/>
      <c r="H52" s="238" t="str">
        <f t="shared" si="8"/>
        <v/>
      </c>
      <c r="I52" s="180">
        <f t="shared" si="1"/>
        <v>0</v>
      </c>
      <c r="J52" s="239"/>
    </row>
    <row r="53" spans="1:10" x14ac:dyDescent="0.3">
      <c r="B53" s="235" t="s">
        <v>56</v>
      </c>
      <c r="C53" s="227" t="s">
        <v>277</v>
      </c>
      <c r="E53" s="241">
        <v>0</v>
      </c>
      <c r="F53" s="243">
        <v>0</v>
      </c>
      <c r="G53" s="237"/>
      <c r="H53" s="238" t="str">
        <f t="shared" si="8"/>
        <v/>
      </c>
      <c r="I53" s="180">
        <f t="shared" si="1"/>
        <v>0</v>
      </c>
      <c r="J53" s="239"/>
    </row>
    <row r="54" spans="1:10" x14ac:dyDescent="0.3">
      <c r="B54" s="235" t="s">
        <v>58</v>
      </c>
      <c r="C54" s="227" t="s">
        <v>278</v>
      </c>
      <c r="E54" s="241">
        <v>0</v>
      </c>
      <c r="F54" s="243">
        <v>0</v>
      </c>
      <c r="G54" s="237"/>
      <c r="H54" s="238" t="str">
        <f t="shared" si="8"/>
        <v/>
      </c>
      <c r="I54" s="180">
        <f t="shared" si="1"/>
        <v>0</v>
      </c>
      <c r="J54" s="239"/>
    </row>
    <row r="55" spans="1:10" x14ac:dyDescent="0.3">
      <c r="B55" s="235" t="s">
        <v>60</v>
      </c>
      <c r="C55" s="227" t="s">
        <v>279</v>
      </c>
      <c r="E55" s="241">
        <v>0</v>
      </c>
      <c r="F55" s="243"/>
      <c r="G55" s="237"/>
      <c r="H55" s="238" t="str">
        <f t="shared" si="8"/>
        <v/>
      </c>
      <c r="I55" s="180">
        <f t="shared" si="1"/>
        <v>0</v>
      </c>
      <c r="J55" s="239"/>
    </row>
    <row r="56" spans="1:10" ht="15" thickBot="1" x14ac:dyDescent="0.35">
      <c r="B56" s="226" t="s">
        <v>280</v>
      </c>
      <c r="E56" s="244">
        <f t="shared" ref="E56:F56" si="9">SUM(E49:E55)</f>
        <v>0</v>
      </c>
      <c r="F56" s="244">
        <f t="shared" si="9"/>
        <v>0</v>
      </c>
      <c r="G56" s="237"/>
      <c r="H56" s="238" t="str">
        <f t="shared" si="8"/>
        <v/>
      </c>
      <c r="I56" s="180">
        <f t="shared" si="1"/>
        <v>0</v>
      </c>
      <c r="J56" s="239"/>
    </row>
    <row r="57" spans="1:10" ht="15" thickBot="1" x14ac:dyDescent="0.35">
      <c r="E57" s="235"/>
      <c r="F57" s="235"/>
      <c r="G57" s="237"/>
      <c r="H57" s="238"/>
      <c r="I57" s="180"/>
      <c r="J57" s="240"/>
    </row>
    <row r="58" spans="1:10" ht="15" thickBot="1" x14ac:dyDescent="0.35">
      <c r="A58" s="226">
        <v>7</v>
      </c>
      <c r="B58" s="226" t="s">
        <v>281</v>
      </c>
      <c r="E58" s="246">
        <f t="shared" ref="E58:F58" si="10">E33+E46+E56</f>
        <v>0</v>
      </c>
      <c r="F58" s="246">
        <f t="shared" si="10"/>
        <v>0</v>
      </c>
      <c r="G58" s="237"/>
      <c r="H58" s="238" t="str">
        <f>IF(E58=0,"",(F58-E58)/(E58))</f>
        <v/>
      </c>
      <c r="I58" s="180">
        <f t="shared" si="1"/>
        <v>0</v>
      </c>
      <c r="J58" s="239"/>
    </row>
    <row r="59" spans="1:10" x14ac:dyDescent="0.3">
      <c r="E59" s="235"/>
      <c r="F59" s="235"/>
      <c r="G59" s="237"/>
      <c r="H59" s="238"/>
      <c r="I59" s="180"/>
      <c r="J59" s="240"/>
    </row>
    <row r="60" spans="1:10" x14ac:dyDescent="0.3">
      <c r="A60" s="226">
        <v>8</v>
      </c>
      <c r="B60" s="227" t="s">
        <v>282</v>
      </c>
      <c r="E60" s="241">
        <v>0</v>
      </c>
      <c r="F60" s="243"/>
      <c r="G60" s="237"/>
      <c r="H60" s="238" t="str">
        <f>IF(E60=0,"",(F60-E60)/(E60))</f>
        <v/>
      </c>
      <c r="I60" s="180">
        <f t="shared" si="1"/>
        <v>0</v>
      </c>
      <c r="J60" s="239"/>
    </row>
    <row r="61" spans="1:10" x14ac:dyDescent="0.3">
      <c r="A61" s="226">
        <v>9</v>
      </c>
      <c r="B61" s="227" t="s">
        <v>283</v>
      </c>
      <c r="E61" s="241">
        <f>'Balance sheet'!E14</f>
        <v>0</v>
      </c>
      <c r="F61" s="241">
        <f>'Balance sheet'!F14</f>
        <v>0</v>
      </c>
      <c r="G61" s="237"/>
      <c r="H61" s="238" t="str">
        <f>IF(E61=0,"",(F61-E61)/(E61))</f>
        <v/>
      </c>
      <c r="I61" s="180">
        <f t="shared" si="1"/>
        <v>0</v>
      </c>
      <c r="J61" s="239"/>
    </row>
    <row r="62" spans="1:10" x14ac:dyDescent="0.3">
      <c r="E62" s="235"/>
      <c r="F62" s="235"/>
      <c r="G62" s="227"/>
      <c r="H62" s="227"/>
      <c r="I62" s="227"/>
    </row>
    <row r="63" spans="1:10" x14ac:dyDescent="0.3">
      <c r="C63" s="227" t="s">
        <v>220</v>
      </c>
      <c r="E63" s="223">
        <f t="shared" ref="E63:F63" si="11">+E61-E60</f>
        <v>0</v>
      </c>
      <c r="F63" s="223">
        <f t="shared" si="11"/>
        <v>0</v>
      </c>
      <c r="G63" s="227"/>
      <c r="H63" s="227"/>
      <c r="I63" s="227"/>
    </row>
  </sheetData>
  <sheetProtection formatRows="0"/>
  <conditionalFormatting sqref="H7:I61">
    <cfRule type="expression" dxfId="1" priority="1" stopIfTrue="1">
      <formula>#REF!&gt;0</formula>
    </cfRule>
    <cfRule type="expression" dxfId="0" priority="2" stopIfTrue="1">
      <formula>"m7&gt;0"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portrait" r:id="rId1"/>
  <ignoredErrors>
    <ignoredError sqref="E4:F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61"/>
  <sheetViews>
    <sheetView zoomScale="120" zoomScaleNormal="120" workbookViewId="0">
      <selection activeCell="J25" sqref="J25"/>
    </sheetView>
  </sheetViews>
  <sheetFormatPr defaultColWidth="9.44140625" defaultRowHeight="14.4" x14ac:dyDescent="0.3"/>
  <cols>
    <col min="1" max="1" width="9.44140625" style="17"/>
    <col min="2" max="2" width="58.5546875" style="17" customWidth="1"/>
    <col min="3" max="4" width="9.44140625" style="17" customWidth="1"/>
    <col min="5" max="5" width="3.44140625" style="17" customWidth="1"/>
    <col min="6" max="7" width="8.5546875" style="17" customWidth="1"/>
    <col min="8" max="8" width="9.44140625" style="17"/>
    <col min="9" max="9" width="33.5546875" style="17" customWidth="1"/>
    <col min="10" max="16384" width="9.44140625" style="17"/>
  </cols>
  <sheetData>
    <row r="1" spans="1:9" x14ac:dyDescent="0.3">
      <c r="A1" s="248"/>
      <c r="B1" s="249">
        <f>Declaration!C3</f>
        <v>0</v>
      </c>
    </row>
    <row r="2" spans="1:9" ht="32.25" customHeight="1" x14ac:dyDescent="0.3">
      <c r="A2" s="250"/>
      <c r="B2" s="251" t="s">
        <v>284</v>
      </c>
      <c r="C2" s="55" t="str">
        <f>SOCIE!D3</f>
        <v>FFR     2023-24</v>
      </c>
      <c r="D2" s="55" t="str">
        <f>SOCIE!E3</f>
        <v>MYR    2023-24</v>
      </c>
      <c r="F2" s="55" t="str">
        <f>SOCIE!G3</f>
        <v>Variance</v>
      </c>
      <c r="G2" s="55" t="str">
        <f>SOCIE!H3</f>
        <v>Variance</v>
      </c>
    </row>
    <row r="3" spans="1:9" x14ac:dyDescent="0.3">
      <c r="A3" s="252"/>
      <c r="B3" s="251"/>
      <c r="C3" s="253" t="s">
        <v>15</v>
      </c>
      <c r="D3" s="253" t="s">
        <v>15</v>
      </c>
      <c r="F3" s="197" t="str">
        <f>+SOCIE!G4</f>
        <v>%</v>
      </c>
      <c r="G3" s="197" t="str">
        <f>+SOCIE!H4</f>
        <v>£</v>
      </c>
      <c r="I3" s="229" t="s">
        <v>14</v>
      </c>
    </row>
    <row r="4" spans="1:9" x14ac:dyDescent="0.3">
      <c r="A4" s="252"/>
      <c r="B4" s="251"/>
      <c r="C4" s="254"/>
      <c r="D4" s="254"/>
    </row>
    <row r="5" spans="1:9" x14ac:dyDescent="0.3">
      <c r="A5" s="252"/>
      <c r="B5" s="255" t="s">
        <v>285</v>
      </c>
      <c r="C5" s="254"/>
      <c r="D5" s="254"/>
    </row>
    <row r="6" spans="1:9" x14ac:dyDescent="0.3">
      <c r="A6" s="250"/>
      <c r="B6" s="256" t="s">
        <v>286</v>
      </c>
      <c r="C6" s="241">
        <v>0</v>
      </c>
      <c r="D6" s="243">
        <v>0</v>
      </c>
      <c r="F6" s="199" t="str">
        <f>IF(C6=0,"",(D6-C6)/C6)</f>
        <v/>
      </c>
      <c r="G6" s="17">
        <f>+D6-C6</f>
        <v>0</v>
      </c>
      <c r="I6" s="298"/>
    </row>
    <row r="7" spans="1:9" x14ac:dyDescent="0.3">
      <c r="A7" s="257"/>
      <c r="B7" s="257" t="s">
        <v>287</v>
      </c>
      <c r="C7" s="241">
        <v>0</v>
      </c>
      <c r="D7" s="243">
        <v>0</v>
      </c>
      <c r="F7" s="199" t="str">
        <f>IF(C7=0,"",(D7-C7)/C7)</f>
        <v/>
      </c>
      <c r="G7" s="17">
        <f t="shared" ref="G7:G18" si="0">+D7-C7</f>
        <v>0</v>
      </c>
      <c r="I7" s="298"/>
    </row>
    <row r="8" spans="1:9" ht="15" thickBot="1" x14ac:dyDescent="0.35">
      <c r="A8" s="257"/>
      <c r="B8" s="257"/>
      <c r="C8" s="258">
        <f>SUM(C6:C7)</f>
        <v>0</v>
      </c>
      <c r="D8" s="259">
        <f>SUM(D6:D7)</f>
        <v>0</v>
      </c>
      <c r="F8" s="199" t="str">
        <f>IF(C8=0,"",(D8-C8)/C8)</f>
        <v/>
      </c>
      <c r="G8" s="17">
        <f t="shared" si="0"/>
        <v>0</v>
      </c>
      <c r="I8" s="298"/>
    </row>
    <row r="9" spans="1:9" ht="15" thickTop="1" x14ac:dyDescent="0.3">
      <c r="A9" s="257"/>
      <c r="B9" s="260" t="s">
        <v>288</v>
      </c>
      <c r="C9" s="261"/>
      <c r="D9" s="262"/>
      <c r="F9" s="199"/>
      <c r="I9" s="298"/>
    </row>
    <row r="10" spans="1:9" x14ac:dyDescent="0.3">
      <c r="A10" s="257"/>
      <c r="B10" s="256" t="s">
        <v>289</v>
      </c>
      <c r="C10" s="241">
        <v>0</v>
      </c>
      <c r="D10" s="243">
        <v>0</v>
      </c>
      <c r="F10" s="199" t="str">
        <f t="shared" ref="F10:F18" si="1">IF(C10=0,"",(D10-C10)/C10)</f>
        <v/>
      </c>
      <c r="G10" s="17">
        <f t="shared" si="0"/>
        <v>0</v>
      </c>
      <c r="I10" s="298"/>
    </row>
    <row r="11" spans="1:9" x14ac:dyDescent="0.3">
      <c r="A11" s="257"/>
      <c r="B11" s="256" t="s">
        <v>290</v>
      </c>
      <c r="C11" s="241">
        <v>0</v>
      </c>
      <c r="D11" s="243">
        <v>0</v>
      </c>
      <c r="F11" s="199" t="str">
        <f t="shared" si="1"/>
        <v/>
      </c>
      <c r="G11" s="17">
        <f t="shared" si="0"/>
        <v>0</v>
      </c>
      <c r="I11" s="298"/>
    </row>
    <row r="12" spans="1:9" x14ac:dyDescent="0.3">
      <c r="A12" s="257"/>
      <c r="B12" s="256" t="s">
        <v>291</v>
      </c>
      <c r="C12" s="241">
        <v>0</v>
      </c>
      <c r="D12" s="243">
        <v>0</v>
      </c>
      <c r="F12" s="199" t="str">
        <f t="shared" si="1"/>
        <v/>
      </c>
      <c r="G12" s="17">
        <f t="shared" si="0"/>
        <v>0</v>
      </c>
      <c r="I12" s="298"/>
    </row>
    <row r="13" spans="1:9" x14ac:dyDescent="0.3">
      <c r="A13" s="257"/>
      <c r="B13" s="256" t="s">
        <v>292</v>
      </c>
      <c r="C13" s="241">
        <v>0</v>
      </c>
      <c r="D13" s="243">
        <v>0</v>
      </c>
      <c r="F13" s="199" t="str">
        <f t="shared" si="1"/>
        <v/>
      </c>
      <c r="G13" s="17">
        <f t="shared" si="0"/>
        <v>0</v>
      </c>
      <c r="I13" s="298"/>
    </row>
    <row r="14" spans="1:9" x14ac:dyDescent="0.3">
      <c r="A14" s="257"/>
      <c r="B14" s="256" t="s">
        <v>293</v>
      </c>
      <c r="C14" s="241">
        <v>0</v>
      </c>
      <c r="D14" s="243">
        <v>0</v>
      </c>
      <c r="F14" s="199" t="str">
        <f t="shared" si="1"/>
        <v/>
      </c>
      <c r="G14" s="17">
        <f t="shared" si="0"/>
        <v>0</v>
      </c>
      <c r="I14" s="298"/>
    </row>
    <row r="15" spans="1:9" x14ac:dyDescent="0.3">
      <c r="A15" s="257"/>
      <c r="B15" s="256" t="s">
        <v>294</v>
      </c>
      <c r="C15" s="241">
        <v>0</v>
      </c>
      <c r="D15" s="243">
        <v>0</v>
      </c>
      <c r="F15" s="199" t="str">
        <f t="shared" si="1"/>
        <v/>
      </c>
      <c r="G15" s="17">
        <f t="shared" si="0"/>
        <v>0</v>
      </c>
      <c r="I15" s="298"/>
    </row>
    <row r="16" spans="1:9" x14ac:dyDescent="0.3">
      <c r="A16" s="257"/>
      <c r="B16" s="256" t="s">
        <v>295</v>
      </c>
      <c r="C16" s="241">
        <v>0</v>
      </c>
      <c r="D16" s="243">
        <v>0</v>
      </c>
      <c r="F16" s="199" t="str">
        <f t="shared" si="1"/>
        <v/>
      </c>
      <c r="G16" s="17">
        <f t="shared" si="0"/>
        <v>0</v>
      </c>
      <c r="I16" s="298"/>
    </row>
    <row r="17" spans="1:9" x14ac:dyDescent="0.3">
      <c r="A17" s="257"/>
      <c r="B17" s="256" t="s">
        <v>296</v>
      </c>
      <c r="C17" s="241">
        <v>0</v>
      </c>
      <c r="D17" s="243">
        <v>0</v>
      </c>
      <c r="F17" s="199" t="str">
        <f t="shared" si="1"/>
        <v/>
      </c>
      <c r="G17" s="17">
        <f t="shared" si="0"/>
        <v>0</v>
      </c>
      <c r="I17" s="298"/>
    </row>
    <row r="18" spans="1:9" ht="15" thickBot="1" x14ac:dyDescent="0.35">
      <c r="A18" s="257"/>
      <c r="B18" s="257"/>
      <c r="C18" s="258">
        <f>SUM(C10:C17)</f>
        <v>0</v>
      </c>
      <c r="D18" s="259">
        <f>SUM(D10:D17)</f>
        <v>0</v>
      </c>
      <c r="F18" s="199" t="str">
        <f t="shared" si="1"/>
        <v/>
      </c>
      <c r="G18" s="17">
        <f t="shared" si="0"/>
        <v>0</v>
      </c>
      <c r="I18" s="298"/>
    </row>
    <row r="19" spans="1:9" ht="15" thickTop="1" x14ac:dyDescent="0.3">
      <c r="A19" s="257"/>
      <c r="B19" s="257"/>
      <c r="C19" s="263"/>
      <c r="D19" s="180"/>
      <c r="F19" s="199"/>
    </row>
    <row r="21" spans="1:9" x14ac:dyDescent="0.3">
      <c r="B21" s="17" t="s">
        <v>297</v>
      </c>
    </row>
    <row r="23" spans="1:9" ht="28.8" x14ac:dyDescent="0.3">
      <c r="C23" s="55" t="str">
        <f t="shared" ref="C23:D24" si="2">C2</f>
        <v>FFR     2023-24</v>
      </c>
      <c r="D23" s="231" t="str">
        <f t="shared" si="2"/>
        <v>MYR    2023-24</v>
      </c>
    </row>
    <row r="24" spans="1:9" x14ac:dyDescent="0.3">
      <c r="C24" s="253" t="str">
        <f t="shared" si="2"/>
        <v>£000</v>
      </c>
      <c r="D24" s="253" t="str">
        <f t="shared" si="2"/>
        <v>£000</v>
      </c>
    </row>
    <row r="25" spans="1:9" x14ac:dyDescent="0.3">
      <c r="B25" s="194" t="s">
        <v>298</v>
      </c>
    </row>
    <row r="27" spans="1:9" x14ac:dyDescent="0.3">
      <c r="B27" s="247" t="s">
        <v>299</v>
      </c>
      <c r="C27" s="227"/>
    </row>
    <row r="28" spans="1:9" x14ac:dyDescent="0.3">
      <c r="B28" s="17" t="s">
        <v>300</v>
      </c>
      <c r="C28" s="241">
        <v>0</v>
      </c>
      <c r="D28" s="243">
        <v>0</v>
      </c>
      <c r="I28" s="298"/>
    </row>
    <row r="29" spans="1:9" x14ac:dyDescent="0.3">
      <c r="B29" s="17" t="s">
        <v>300</v>
      </c>
      <c r="C29" s="241">
        <v>0</v>
      </c>
      <c r="D29" s="243">
        <v>0</v>
      </c>
      <c r="I29" s="298"/>
    </row>
    <row r="30" spans="1:9" x14ac:dyDescent="0.3">
      <c r="B30" s="17" t="s">
        <v>300</v>
      </c>
      <c r="C30" s="241">
        <v>0</v>
      </c>
      <c r="D30" s="243">
        <v>0</v>
      </c>
      <c r="I30" s="298"/>
    </row>
    <row r="31" spans="1:9" x14ac:dyDescent="0.3">
      <c r="B31" s="17" t="s">
        <v>300</v>
      </c>
      <c r="C31" s="241">
        <v>0</v>
      </c>
      <c r="D31" s="243">
        <v>0</v>
      </c>
      <c r="I31" s="298"/>
    </row>
    <row r="32" spans="1:9" ht="15" thickBot="1" x14ac:dyDescent="0.35">
      <c r="C32" s="258">
        <f t="shared" ref="C32:D32" si="3">SUM(C28:C31)</f>
        <v>0</v>
      </c>
      <c r="D32" s="259">
        <f t="shared" si="3"/>
        <v>0</v>
      </c>
      <c r="I32" s="298"/>
    </row>
    <row r="33" spans="2:9" ht="15" thickTop="1" x14ac:dyDescent="0.3">
      <c r="C33" s="227"/>
      <c r="I33" s="298"/>
    </row>
    <row r="34" spans="2:9" x14ac:dyDescent="0.3">
      <c r="B34" s="247" t="s">
        <v>301</v>
      </c>
      <c r="I34" s="298"/>
    </row>
    <row r="35" spans="2:9" x14ac:dyDescent="0.3">
      <c r="B35" s="17" t="s">
        <v>300</v>
      </c>
      <c r="C35" s="241">
        <v>0</v>
      </c>
      <c r="D35" s="243">
        <v>0</v>
      </c>
      <c r="I35" s="298"/>
    </row>
    <row r="36" spans="2:9" x14ac:dyDescent="0.3">
      <c r="B36" s="17" t="s">
        <v>300</v>
      </c>
      <c r="C36" s="241">
        <v>0</v>
      </c>
      <c r="D36" s="243">
        <v>0</v>
      </c>
      <c r="I36" s="298"/>
    </row>
    <row r="37" spans="2:9" x14ac:dyDescent="0.3">
      <c r="B37" s="17" t="s">
        <v>300</v>
      </c>
      <c r="C37" s="241">
        <v>0</v>
      </c>
      <c r="D37" s="243">
        <v>0</v>
      </c>
      <c r="I37" s="298"/>
    </row>
    <row r="38" spans="2:9" x14ac:dyDescent="0.3">
      <c r="B38" s="17" t="s">
        <v>300</v>
      </c>
      <c r="C38" s="241">
        <v>0</v>
      </c>
      <c r="D38" s="243">
        <v>0</v>
      </c>
      <c r="I38" s="298"/>
    </row>
    <row r="39" spans="2:9" ht="15" thickBot="1" x14ac:dyDescent="0.35">
      <c r="C39" s="258">
        <f t="shared" ref="C39:D39" si="4">SUM(C35:C38)</f>
        <v>0</v>
      </c>
      <c r="D39" s="259">
        <f t="shared" si="4"/>
        <v>0</v>
      </c>
      <c r="I39" s="298"/>
    </row>
    <row r="40" spans="2:9" ht="15" thickTop="1" x14ac:dyDescent="0.3">
      <c r="C40" s="227"/>
    </row>
    <row r="61" spans="3:3" x14ac:dyDescent="0.3">
      <c r="C61" s="227"/>
    </row>
  </sheetData>
  <phoneticPr fontId="4" type="noConversion"/>
  <pageMargins left="0.55118110236220474" right="0.74803149606299213" top="0.98425196850393704" bottom="0.98425196850393704" header="0.51181102362204722" footer="0.51181102362204722"/>
  <pageSetup paperSize="9" scale="73" fitToHeight="4" orientation="landscape" r:id="rId1"/>
  <headerFooter alignWithMargins="0"/>
  <ignoredErrors>
    <ignoredError sqref="C3:D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E54AE9194E44A809D3DAC3877325F" ma:contentTypeVersion="24" ma:contentTypeDescription="Create a new document." ma:contentTypeScope="" ma:versionID="30e9f091dc49536e699f2c6aaece30ea">
  <xsd:schema xmlns:xsd="http://www.w3.org/2001/XMLSchema" xmlns:xs="http://www.w3.org/2001/XMLSchema" xmlns:p="http://schemas.microsoft.com/office/2006/metadata/properties" xmlns:ns2="846980c5-3db8-44b0-935b-312affdd1e17" xmlns:ns3="76699e94-5373-4908-8786-85f2fbc6030f" targetNamespace="http://schemas.microsoft.com/office/2006/metadata/properties" ma:root="true" ma:fieldsID="cf765204a8a7ab2588a6cf20fa2954ce" ns2:_="" ns3:_="">
    <xsd:import namespace="846980c5-3db8-44b0-935b-312affdd1e17"/>
    <xsd:import namespace="76699e94-5373-4908-8786-85f2fbc6030f"/>
    <xsd:element name="properties">
      <xsd:complexType>
        <xsd:sequence>
          <xsd:element name="documentManagement">
            <xsd:complexType>
              <xsd:all>
                <xsd:element ref="ns2:MigratedLivelinkNodeID" minOccurs="0"/>
                <xsd:element ref="ns2:EmailFrom" minOccurs="0"/>
                <xsd:element ref="ns2:EmailTo" minOccurs="0"/>
                <xsd:element ref="ns2:EmailCC" minOccurs="0"/>
                <xsd:element ref="ns2:Official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CR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980c5-3db8-44b0-935b-312affdd1e17" elementFormDefault="qualified">
    <xsd:import namespace="http://schemas.microsoft.com/office/2006/documentManagement/types"/>
    <xsd:import namespace="http://schemas.microsoft.com/office/infopath/2007/PartnerControls"/>
    <xsd:element name="MigratedLivelinkNodeID" ma:index="8" nillable="true" ma:displayName="Migrated Livelink Node ID" ma:indexed="true" ma:internalName="MigratedLivelinkNodeID">
      <xsd:simpleType>
        <xsd:restriction base="dms:Text"/>
      </xsd:simpleType>
    </xsd:element>
    <xsd:element name="EmailFrom" ma:index="9" nillable="true" ma:displayName="Email From" ma:indexed="true" ma:internalName="EmailFrom">
      <xsd:simpleType>
        <xsd:restriction base="dms:Text"/>
      </xsd:simpleType>
    </xsd:element>
    <xsd:element name="EmailTo" ma:index="10" nillable="true" ma:displayName="Email To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Email CC" ma:internalName="EmailCC">
      <xsd:simpleType>
        <xsd:restriction base="dms:Note">
          <xsd:maxLength value="255"/>
        </xsd:restriction>
      </xsd:simpleType>
    </xsd:element>
    <xsd:element name="OfficialDate" ma:index="12" nillable="true" ma:displayName="Official Date" ma:format="DateOnly" ma:indexed="true" ma:internalName="OfficialDate">
      <xsd:simpleType>
        <xsd:restriction base="dms:DateTim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f6bc9a3c-d2e4-4c53-963c-d98699bcb1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3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99e94-5373-4908-8786-85f2fbc6030f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1" nillable="true" ma:displayName="Taxonomy Catch All Column" ma:hidden="true" ma:list="{398a67cd-b560-4897-9042-4837873b530d}" ma:internalName="TaxCatchAll" ma:showField="CatchAllData" ma:web="76699e94-5373-4908-8786-85f2fbc60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edLivelinkNodeID xmlns="846980c5-3db8-44b0-935b-312affdd1e17" xsi:nil="true"/>
    <EmailFrom xmlns="846980c5-3db8-44b0-935b-312affdd1e17" xsi:nil="true"/>
    <EmailCC xmlns="846980c5-3db8-44b0-935b-312affdd1e17" xsi:nil="true"/>
    <EmailTo xmlns="846980c5-3db8-44b0-935b-312affdd1e17" xsi:nil="true"/>
    <OfficialDate xmlns="846980c5-3db8-44b0-935b-312affdd1e17" xsi:nil="true"/>
    <TaxCatchAll xmlns="76699e94-5373-4908-8786-85f2fbc6030f" xsi:nil="true"/>
    <lcf76f155ced4ddcb4097134ff3c332f xmlns="846980c5-3db8-44b0-935b-312affdd1e17">
      <Terms xmlns="http://schemas.microsoft.com/office/infopath/2007/PartnerControls"/>
    </lcf76f155ced4ddcb4097134ff3c332f>
    <_Flow_SignoffStatus xmlns="846980c5-3db8-44b0-935b-312affdd1e17" xsi:nil="true"/>
    <_dlc_DocId xmlns="76699e94-5373-4908-8786-85f2fbc6030f">MYDOC-952800175-27692</_dlc_DocId>
    <_dlc_DocIdUrl xmlns="76699e94-5373-4908-8786-85f2fbc6030f">
      <Url>https://sfcacuk.sharepoint.com/sites/MyDoc/_layouts/15/DocIdRedir.aspx?ID=MYDOC-952800175-27692</Url>
      <Description>MYDOC-952800175-27692</Description>
    </_dlc_DocIdUrl>
    <SharedWithUsers xmlns="76699e94-5373-4908-8786-85f2fbc6030f">
      <UserInfo>
        <DisplayName>Andrew Millar</DisplayName>
        <AccountId>67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5949698-DDF9-46DC-8DCC-E858C78852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CD23D2-3B0E-4FCA-92CE-71D2BC4F923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C25A33B-6377-4C18-8375-6D30182940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6980c5-3db8-44b0-935b-312affdd1e17"/>
    <ds:schemaRef ds:uri="76699e94-5373-4908-8786-85f2fbc603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18F20AF-5B1A-4791-B5AD-38BB2D067834}">
  <ds:schemaRefs>
    <ds:schemaRef ds:uri="http://purl.org/dc/terms/"/>
    <ds:schemaRef ds:uri="76699e94-5373-4908-8786-85f2fbc6030f"/>
    <ds:schemaRef ds:uri="846980c5-3db8-44b0-935b-312affdd1e17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Declaration</vt:lpstr>
      <vt:lpstr>SOCIE</vt:lpstr>
      <vt:lpstr>Income</vt:lpstr>
      <vt:lpstr>Expenditure</vt:lpstr>
      <vt:lpstr>Adjusted operating result</vt:lpstr>
      <vt:lpstr>Balance sheet</vt:lpstr>
      <vt:lpstr>Liquidity Analysis</vt:lpstr>
      <vt:lpstr>Cashflow</vt:lpstr>
      <vt:lpstr>Capital expenditure</vt:lpstr>
      <vt:lpstr>Summary</vt:lpstr>
      <vt:lpstr>'Adjusted operating result'!Print_Area</vt:lpstr>
      <vt:lpstr>'Balance sheet'!Print_Area</vt:lpstr>
      <vt:lpstr>'Capital expenditure'!Print_Area</vt:lpstr>
      <vt:lpstr>Cashflow!Print_Area</vt:lpstr>
      <vt:lpstr>Declaration!Print_Area</vt:lpstr>
      <vt:lpstr>Expenditure!Print_Area</vt:lpstr>
      <vt:lpstr>Income!Print_Area</vt:lpstr>
      <vt:lpstr>SOCIE!Print_Area</vt:lpstr>
      <vt:lpstr>Summary!Print_Area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College mid-year Financial Forecast Return 2020-21 template</dc:title>
  <dc:subject/>
  <dc:creator>Ann Robertson</dc:creator>
  <cp:keywords/>
  <dc:description/>
  <cp:lastModifiedBy>Wilma MacDonald</cp:lastModifiedBy>
  <cp:revision/>
  <dcterms:created xsi:type="dcterms:W3CDTF">2011-05-20T09:12:30Z</dcterms:created>
  <dcterms:modified xsi:type="dcterms:W3CDTF">2024-02-13T18:20:29Z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0x010100C9EE54AE9194E44A809D3DAC3877325F</vt:lpwstr>
  </property>
  <property fmtid="{D5CDD505-2E9C-101B-9397-08002B2CF9AE}" pid="3" name="_dlc_DocIdItemGuid">
    <vt:lpwstr>0e2d98a4-c944-44a2-834c-dea4533868e4</vt:lpwstr>
  </property>
  <property fmtid="{D5CDD505-2E9C-101B-9397-08002B2CF9AE}" pid="4" name="MediaServiceImageTags">
    <vt:lpwstr/>
  </property>
</Properties>
</file>