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Figure 1" sheetId="20" r:id="rId1"/>
    <sheet name="Figure 2" sheetId="2" r:id="rId2"/>
    <sheet name="Figure 3" sheetId="25" r:id="rId3"/>
    <sheet name="Figure 4" sheetId="3" r:id="rId4"/>
    <sheet name="Figure 5" sheetId="6" r:id="rId5"/>
    <sheet name="Figure 6" sheetId="5" r:id="rId6"/>
    <sheet name="Figure 7" sheetId="7" r:id="rId7"/>
    <sheet name="Figure 8" sheetId="8" r:id="rId8"/>
    <sheet name="Figure 9" sheetId="9" r:id="rId9"/>
    <sheet name="Figure 10" sheetId="10" r:id="rId10"/>
    <sheet name="Figure 11" sheetId="11" r:id="rId11"/>
    <sheet name="Figure 12" sheetId="12" r:id="rId12"/>
    <sheet name="Figure 13" sheetId="24" r:id="rId13"/>
    <sheet name="Figure 14" sheetId="26" r:id="rId14"/>
    <sheet name="OA Performance Measures" sheetId="13" r:id="rId15"/>
    <sheet name="18-19 yo participation rate" sheetId="14" r:id="rId16"/>
    <sheet name="Misc; Population Projections" sheetId="16" r:id="rId17"/>
    <sheet name="Enrolments by Mode and Level" sheetId="27" r:id="rId18"/>
  </sheets>
  <calcPr calcId="145621"/>
</workbook>
</file>

<file path=xl/calcChain.xml><?xml version="1.0" encoding="utf-8"?>
<calcChain xmlns="http://schemas.openxmlformats.org/spreadsheetml/2006/main">
  <c r="E33" i="25" l="1"/>
  <c r="F33" i="25"/>
  <c r="G33" i="25"/>
  <c r="H33" i="25"/>
  <c r="I33" i="25"/>
  <c r="J33" i="25"/>
  <c r="K33" i="25"/>
  <c r="L33" i="25"/>
  <c r="M33" i="25"/>
  <c r="N33" i="25"/>
  <c r="O33" i="25"/>
  <c r="D32" i="25"/>
  <c r="E15" i="25"/>
  <c r="E32" i="25"/>
  <c r="F15" i="25"/>
  <c r="F32" i="25"/>
  <c r="G15" i="25"/>
  <c r="G32" i="25"/>
  <c r="H15" i="25"/>
  <c r="H32" i="25"/>
  <c r="I15" i="25"/>
  <c r="I32" i="25"/>
  <c r="J15" i="25"/>
  <c r="J32" i="25"/>
  <c r="K15" i="25"/>
  <c r="K32" i="25"/>
  <c r="L15" i="25"/>
  <c r="L32" i="25"/>
  <c r="M15" i="25"/>
  <c r="M32" i="25"/>
  <c r="N15" i="25"/>
  <c r="N32" i="25"/>
  <c r="O15" i="25"/>
  <c r="O32" i="25"/>
  <c r="E26" i="25"/>
  <c r="F26" i="25"/>
  <c r="G26" i="25"/>
  <c r="H26" i="25"/>
  <c r="I26" i="25"/>
  <c r="J26" i="25"/>
  <c r="K26" i="25"/>
  <c r="L26" i="25"/>
  <c r="M26" i="25"/>
  <c r="N26" i="25"/>
  <c r="O26" i="25"/>
  <c r="E25" i="25"/>
  <c r="F25" i="25"/>
  <c r="G25" i="25"/>
  <c r="H25" i="25"/>
  <c r="I25" i="25"/>
  <c r="J25" i="25"/>
  <c r="K25" i="25"/>
  <c r="L25" i="25"/>
  <c r="M25" i="25"/>
  <c r="N25" i="25"/>
  <c r="O25" i="25"/>
  <c r="E24" i="25"/>
  <c r="F24" i="25"/>
  <c r="G24" i="25"/>
  <c r="H24" i="25"/>
  <c r="I24" i="25"/>
  <c r="J24" i="25"/>
  <c r="K24" i="25"/>
  <c r="L24" i="25"/>
  <c r="M24" i="25"/>
  <c r="N24" i="25"/>
  <c r="O24" i="25"/>
  <c r="E23" i="25"/>
  <c r="F23" i="25"/>
  <c r="G23" i="25"/>
  <c r="H23" i="25"/>
  <c r="I23" i="25"/>
  <c r="J23" i="25"/>
  <c r="K23" i="25"/>
  <c r="L23" i="25"/>
  <c r="M23" i="25"/>
  <c r="N23" i="25"/>
  <c r="O23" i="25"/>
  <c r="E22" i="25"/>
  <c r="F22" i="25"/>
  <c r="G22" i="25"/>
  <c r="H22" i="25"/>
  <c r="I22" i="25"/>
  <c r="J22" i="25"/>
  <c r="K22" i="25"/>
  <c r="L22" i="25"/>
  <c r="M22" i="25"/>
  <c r="N22" i="25"/>
  <c r="O22" i="25"/>
  <c r="D15" i="25"/>
  <c r="G15" i="24"/>
  <c r="I15" i="24"/>
  <c r="G14" i="24"/>
  <c r="I14" i="24"/>
  <c r="I13" i="24"/>
  <c r="I12" i="24"/>
  <c r="I11" i="24"/>
  <c r="I10" i="24"/>
  <c r="I8" i="24"/>
  <c r="I7" i="24"/>
  <c r="I6" i="24"/>
  <c r="G91" i="8"/>
  <c r="C91" i="8"/>
  <c r="C33" i="7"/>
  <c r="D33" i="7"/>
  <c r="D15" i="10"/>
  <c r="D17" i="16"/>
  <c r="E17" i="16"/>
  <c r="F17" i="16"/>
  <c r="G17" i="16"/>
  <c r="H17" i="16"/>
  <c r="I17" i="16"/>
  <c r="J17" i="16"/>
  <c r="K17" i="16"/>
  <c r="L17" i="16"/>
  <c r="M17" i="16"/>
  <c r="N17" i="16"/>
  <c r="O17" i="16"/>
  <c r="P17" i="16"/>
  <c r="Q17" i="16"/>
  <c r="R17" i="16"/>
  <c r="S17" i="16"/>
  <c r="T17" i="16"/>
  <c r="U17" i="16"/>
  <c r="V17" i="16"/>
  <c r="W17" i="16"/>
  <c r="X17" i="16"/>
  <c r="Y17" i="16"/>
  <c r="Z17" i="16"/>
  <c r="AA17" i="16"/>
  <c r="C17" i="16"/>
  <c r="G15" i="20"/>
  <c r="I15" i="20" s="1"/>
  <c r="G14" i="20"/>
  <c r="I14" i="20"/>
  <c r="I13" i="20"/>
  <c r="I12" i="20"/>
  <c r="I11" i="20"/>
  <c r="I10" i="20"/>
  <c r="I8" i="20"/>
  <c r="I7" i="20"/>
  <c r="I6" i="20"/>
  <c r="D91" i="8"/>
  <c r="H91" i="8"/>
  <c r="E18" i="16"/>
  <c r="F18" i="16"/>
  <c r="G18" i="16"/>
  <c r="H18" i="16"/>
  <c r="I18" i="16"/>
  <c r="J18" i="16"/>
  <c r="K18" i="16"/>
  <c r="L18" i="16"/>
  <c r="M18" i="16"/>
  <c r="N18" i="16"/>
  <c r="O18" i="16"/>
  <c r="P18" i="16"/>
  <c r="Q18" i="16"/>
  <c r="R18" i="16"/>
  <c r="S18" i="16"/>
  <c r="T18" i="16"/>
  <c r="U18" i="16"/>
  <c r="V18" i="16"/>
  <c r="W18" i="16"/>
  <c r="X18" i="16"/>
  <c r="Y18" i="16"/>
  <c r="Z18" i="16"/>
  <c r="AA18" i="16"/>
  <c r="D18" i="16"/>
  <c r="G32" i="12"/>
  <c r="F32" i="12"/>
  <c r="G18" i="12"/>
  <c r="F18" i="12"/>
  <c r="G16" i="11"/>
  <c r="F16" i="11"/>
  <c r="G10" i="10"/>
  <c r="F8" i="10"/>
  <c r="F9" i="10"/>
  <c r="G9" i="10"/>
  <c r="F10" i="10"/>
  <c r="F11" i="10"/>
  <c r="G11" i="10"/>
  <c r="F12" i="10"/>
  <c r="F13" i="10"/>
  <c r="G13" i="10"/>
  <c r="F14" i="10"/>
  <c r="F15" i="10"/>
  <c r="G15" i="10"/>
  <c r="F16" i="10"/>
  <c r="G16" i="10" s="1"/>
  <c r="F7" i="10"/>
  <c r="G8" i="10"/>
  <c r="C90" i="9"/>
  <c r="D90" i="9"/>
  <c r="F16" i="7"/>
  <c r="E23" i="7"/>
  <c r="D24" i="5"/>
  <c r="C24" i="5"/>
  <c r="D14" i="6"/>
  <c r="C14" i="6"/>
  <c r="G14" i="10"/>
  <c r="G12" i="10"/>
  <c r="E12" i="7"/>
  <c r="E13" i="7"/>
  <c r="E19" i="7"/>
  <c r="E24" i="7"/>
  <c r="E29" i="7"/>
  <c r="E26" i="7"/>
  <c r="E22" i="7"/>
  <c r="E28" i="7"/>
  <c r="E27" i="7"/>
  <c r="E10" i="7"/>
  <c r="E11" i="7"/>
  <c r="F24" i="7"/>
  <c r="G24" i="7"/>
  <c r="F29" i="7"/>
  <c r="G29" i="7"/>
  <c r="F26" i="7"/>
  <c r="G26" i="7"/>
  <c r="F22" i="7"/>
  <c r="G22" i="7"/>
  <c r="F28" i="7"/>
  <c r="G28" i="7"/>
  <c r="F27" i="7"/>
  <c r="G27" i="7"/>
  <c r="F10" i="7"/>
  <c r="G10" i="7"/>
  <c r="F11" i="7"/>
  <c r="G11" i="7"/>
  <c r="F12" i="7"/>
  <c r="G12" i="7"/>
  <c r="F13" i="7"/>
  <c r="G13" i="7"/>
  <c r="F19" i="7"/>
  <c r="G19" i="7"/>
  <c r="F23" i="7"/>
  <c r="E15" i="7"/>
  <c r="E20" i="7"/>
  <c r="E16" i="7"/>
  <c r="G16" i="7"/>
  <c r="E18" i="7"/>
  <c r="E21" i="7"/>
  <c r="E17" i="7"/>
  <c r="E30" i="7"/>
  <c r="E14" i="7"/>
  <c r="E9" i="7"/>
  <c r="E31" i="7"/>
  <c r="E25" i="7"/>
  <c r="F18" i="7"/>
  <c r="G18" i="7"/>
  <c r="F21" i="7"/>
  <c r="G21" i="7"/>
  <c r="F17" i="7"/>
  <c r="G17" i="7"/>
  <c r="F30" i="7"/>
  <c r="G30" i="7"/>
  <c r="F14" i="7"/>
  <c r="G14" i="7"/>
  <c r="F9" i="7"/>
  <c r="G9" i="7"/>
  <c r="F31" i="7"/>
  <c r="G31" i="7"/>
  <c r="F25" i="7"/>
  <c r="G25" i="7"/>
  <c r="F15" i="7"/>
  <c r="G15" i="7"/>
  <c r="F20" i="7"/>
  <c r="G20" i="7"/>
  <c r="G23" i="7"/>
  <c r="E18" i="3"/>
</calcChain>
</file>

<file path=xl/comments1.xml><?xml version="1.0" encoding="utf-8"?>
<comments xmlns="http://schemas.openxmlformats.org/spreadsheetml/2006/main">
  <authors>
    <author>Author</author>
  </authors>
  <commentList>
    <comment ref="E5" authorId="0">
      <text>
        <r>
          <rPr>
            <sz val="9"/>
            <color indexed="81"/>
            <rFont val="Tahoma"/>
            <family val="2"/>
          </rPr>
          <t>Copy from National Records of Scotland's Mid-year population estimates using and age forward using methodology on the right.</t>
        </r>
      </text>
    </comment>
  </commentList>
</comments>
</file>

<file path=xl/sharedStrings.xml><?xml version="1.0" encoding="utf-8"?>
<sst xmlns="http://schemas.openxmlformats.org/spreadsheetml/2006/main" count="445" uniqueCount="214">
  <si>
    <t>Full-time equivalents (FTEs)</t>
  </si>
  <si>
    <t>Academic Year</t>
  </si>
  <si>
    <t>Part-time FE</t>
  </si>
  <si>
    <t>Full-time FE</t>
  </si>
  <si>
    <t>Part-time HE</t>
  </si>
  <si>
    <t>Full-time HE</t>
  </si>
  <si>
    <t>Total</t>
  </si>
  <si>
    <t>2010-11</t>
  </si>
  <si>
    <t>2011-12</t>
  </si>
  <si>
    <t>2012-13</t>
  </si>
  <si>
    <t>2013-14</t>
  </si>
  <si>
    <t>2014-15</t>
  </si>
  <si>
    <t>2015-16</t>
  </si>
  <si>
    <t>2016-17</t>
  </si>
  <si>
    <t>2017-18</t>
  </si>
  <si>
    <t>2018-19</t>
  </si>
  <si>
    <t xml:space="preserve">How has the number of FTEs by  mode and level of study changed in the last 10 years? </t>
  </si>
  <si>
    <t>2019-20</t>
  </si>
  <si>
    <t>Percentage of all FTEs that are HE level</t>
  </si>
  <si>
    <t>HE Total</t>
  </si>
  <si>
    <t>Percentage of all FTEs that are HE</t>
  </si>
  <si>
    <t xml:space="preserve">Academic Year </t>
  </si>
  <si>
    <t xml:space="preserve">Enrolments </t>
  </si>
  <si>
    <t xml:space="preserve">Students </t>
  </si>
  <si>
    <t>FTEs</t>
  </si>
  <si>
    <t>Headcount</t>
  </si>
  <si>
    <t>Number of courses enrolled on</t>
  </si>
  <si>
    <t>1 course</t>
  </si>
  <si>
    <t>2 courses</t>
  </si>
  <si>
    <t>3 courses</t>
  </si>
  <si>
    <t>4 or more courses</t>
  </si>
  <si>
    <t>Percentage of students</t>
  </si>
  <si>
    <t>Percentage of headcount</t>
  </si>
  <si>
    <t>12+</t>
  </si>
  <si>
    <t>What proportions of students are enrolled on one or more courses?</t>
  </si>
  <si>
    <t>Headcount 2010-11</t>
  </si>
  <si>
    <t>Headcount 2016-17</t>
  </si>
  <si>
    <t>Headcount 2019-20</t>
  </si>
  <si>
    <t>Where an enrolment is both to a non-recognised qualification and under 10 hours in duration it is counted only as an enrolment to 'Courses Under 10 Hours in Duration’</t>
  </si>
  <si>
    <t>Count of enrolments on courses under 10 hours in length, enrolments on a non-recognised qualification (NRQ) and the sum of both. Since 2010-11</t>
  </si>
  <si>
    <t>Enrolments on Courses Under 10 Hours and on a Non-Recognised Qualification (NRQ), AY 2010-11 to AY 2019-20</t>
  </si>
  <si>
    <t>Enrolments</t>
  </si>
  <si>
    <t>Enrolments on NRQs</t>
  </si>
  <si>
    <t>Enrolments on Courses Under 10 Hours in Duration</t>
  </si>
  <si>
    <t>Sum of Enrolments on NRQs and Courses Under 10 Hours</t>
  </si>
  <si>
    <t>Courses under 10 hours</t>
  </si>
  <si>
    <t>Sum</t>
  </si>
  <si>
    <t>Primary School enrolments</t>
  </si>
  <si>
    <t>Proportion of thise on NRQ and courses under 10 hours duration who are primary school pupils, 2019-20</t>
  </si>
  <si>
    <t>Percentage of enrolments on NRQ or courses under 10 hours who are Primary School enrolments</t>
  </si>
  <si>
    <t>What do college students study?</t>
  </si>
  <si>
    <t>the % of all FTEs (all funding sources) by subject area, delivered in 2019-20</t>
  </si>
  <si>
    <t>Subject area</t>
  </si>
  <si>
    <t>2019-20 FTEs</t>
  </si>
  <si>
    <t>2010-11 FTEs</t>
  </si>
  <si>
    <t>2019-20 FTEs (% of total)</t>
  </si>
  <si>
    <t>2010-11 FTEs (% of total)</t>
  </si>
  <si>
    <t>Percentage point (pp) change from 2010-11 to 2019-20</t>
  </si>
  <si>
    <t>Enrolments by age of student and mode of study, 2010-11 and 2019-20</t>
  </si>
  <si>
    <t>Full-time</t>
  </si>
  <si>
    <t>Part-time</t>
  </si>
  <si>
    <t>Age</t>
  </si>
  <si>
    <t>85+</t>
  </si>
  <si>
    <t>Note: Age refers to the age of the student in years, in December</t>
  </si>
  <si>
    <t>How has the age and gender demographic of enrolments changed since a decade ago?</t>
  </si>
  <si>
    <t>Note that gender 'Other' and 'No info' have been omitted from 2019-20 tables</t>
  </si>
  <si>
    <t>Note: Age referrs to the age of the student in years, in December</t>
  </si>
  <si>
    <t>Male 2019-20</t>
  </si>
  <si>
    <t>Female 2019-20</t>
  </si>
  <si>
    <t>What proportion of Scottish domiciled 18- and 19-year-olds attends college full-time?</t>
  </si>
  <si>
    <t>Aged 18-19 in the Scottish Population</t>
  </si>
  <si>
    <t>% change 
year-on-year</t>
  </si>
  <si>
    <t>Source: National Records of Scotland, Mid-year population estimates</t>
  </si>
  <si>
    <t>Link to tables</t>
  </si>
  <si>
    <t>See Annex C for a breakdown of the methodology</t>
  </si>
  <si>
    <t>Persons</t>
  </si>
  <si>
    <t>16 and 17 year olds in Scotland aged forward to calculate an estimate of the number of 18-19-year-olds in the Scottish population in 2019-20</t>
  </si>
  <si>
    <t>Academic 
Year</t>
  </si>
  <si>
    <t>Male Enrolments</t>
  </si>
  <si>
    <t>Female enrolments</t>
  </si>
  <si>
    <t xml:space="preserve">% Male 
Enrolments </t>
  </si>
  <si>
    <t>% Female 
Enrolments</t>
  </si>
  <si>
    <t xml:space="preserve">Note: Excludes enrolments by students with 'other' or 'unknown' gender. </t>
  </si>
  <si>
    <t>Higher Education</t>
  </si>
  <si>
    <t>Female Enrolments</t>
  </si>
  <si>
    <t>% Male</t>
  </si>
  <si>
    <t xml:space="preserve">% Female </t>
  </si>
  <si>
    <t>Further Education</t>
  </si>
  <si>
    <t>How has the gender split of male and female enrolments changed in the last 10 years, by level of study?</t>
  </si>
  <si>
    <t>Credits</t>
  </si>
  <si>
    <t>Measure</t>
  </si>
  <si>
    <t>Credits delivered</t>
  </si>
  <si>
    <t>Proportion of Credits delivered to learners Under 16</t>
  </si>
  <si>
    <t>Proportion of Credits delivered to learners aged 16-19</t>
  </si>
  <si>
    <t>Proportion of Credits delivered to learners aged 20-24</t>
  </si>
  <si>
    <t>Proportion of Credits delivered to learners aged 25 and over</t>
  </si>
  <si>
    <t xml:space="preserve">Proportion of Credits to Female learners </t>
  </si>
  <si>
    <t xml:space="preserve">Proportion of Credits to Male learners </t>
  </si>
  <si>
    <t>Proportion of Credits delivered to learners from the 10% most deprived areas</t>
  </si>
  <si>
    <t>Proportion of Credits to learners from a care experienced background</t>
  </si>
  <si>
    <t xml:space="preserve">Proportion of Credits to BME learners </t>
  </si>
  <si>
    <t xml:space="preserve">Proportion of Credits to Disabled learners </t>
  </si>
  <si>
    <t>College Outcome Agreements</t>
  </si>
  <si>
    <t>Selected National Performance Measures, 2015-16 to 2019-20</t>
  </si>
  <si>
    <t>Methodology for calculating the count of and participation rate of 18-19-year-olds in Scotland</t>
  </si>
  <si>
    <t>Misc.: Population Projections</t>
  </si>
  <si>
    <t>PERSONS</t>
  </si>
  <si>
    <t>All ages</t>
  </si>
  <si>
    <t>18-24 year olds total</t>
  </si>
  <si>
    <t>Link to tables here</t>
  </si>
  <si>
    <t>2019-based projected population by single year of age, Principal projection, Scotland 2019-2044</t>
  </si>
  <si>
    <t xml:space="preserve">How has the gender split of male and female enrolments changed in the last 10 years? </t>
  </si>
  <si>
    <t>How has the number of students, enrolments, and FTEs changed from AY 2010-1 to AY 2019-20?</t>
  </si>
  <si>
    <t>Appendix C in 2018-19 CS publication</t>
  </si>
  <si>
    <t xml:space="preserve">SRUC FTEs </t>
  </si>
  <si>
    <t>Associate Students^</t>
  </si>
  <si>
    <t>Total FTEs</t>
  </si>
  <si>
    <t>Target</t>
  </si>
  <si>
    <t xml:space="preserve">Delivery 
Over Target </t>
  </si>
  <si>
    <t>2014-15 Credit based</t>
  </si>
  <si>
    <t>2015-16 Credit based</t>
  </si>
  <si>
    <t>2016-17 Credit based</t>
  </si>
  <si>
    <t>2017-18 Credit based</t>
  </si>
  <si>
    <t>2018-19 Credit based</t>
  </si>
  <si>
    <t>^The Associate Students fund is now out of the pilot phase and for 2018-19 is being counted towards the 116k target for the first time</t>
  </si>
  <si>
    <t>2019-20 Credit based</t>
  </si>
  <si>
    <t xml:space="preserve">How many FTEs have been delivered against the target? </t>
  </si>
  <si>
    <t>Headcount of students enrolled on only 1 course, 2 courses, 3 courses, 4+  courses</t>
  </si>
  <si>
    <t>Headcount of students enrolled on 1 course, 2 courses etc, showing the full count of courses</t>
  </si>
  <si>
    <t>Employability Fund, FWDF</t>
  </si>
  <si>
    <t>2020-21 Credit based high projection**</t>
  </si>
  <si>
    <t>2020-21 Credit based low projection*</t>
  </si>
  <si>
    <t>Core FTEs (inc FAs) Delivered</t>
  </si>
  <si>
    <t>Agriculture, Horticulture and Animal Care</t>
  </si>
  <si>
    <t>Area Studies/Cultural Studies/Languages/Literature</t>
  </si>
  <si>
    <t>Arts and Crafts</t>
  </si>
  <si>
    <t>Authorship/Photography/Publishing/Media</t>
  </si>
  <si>
    <t>Business/Management/Office Studies</t>
  </si>
  <si>
    <t>Catering/Food/Leisure Services/Tourism</t>
  </si>
  <si>
    <t>Construction and Property (Built Environment)</t>
  </si>
  <si>
    <t>Education/Training/Teaching</t>
  </si>
  <si>
    <t>Engineering</t>
  </si>
  <si>
    <t>Environment Protection/Energy/Cleansing/Security</t>
  </si>
  <si>
    <t>Family Care/Personal Development/Personal Care and Appearance</t>
  </si>
  <si>
    <t>Health Care/Medicine/Health and Safety</t>
  </si>
  <si>
    <t>Humanities (History/Archaeology/Religious Studies/Philosophy)</t>
  </si>
  <si>
    <t>Information Technology and Information</t>
  </si>
  <si>
    <t>Manufacturing/Production Work</t>
  </si>
  <si>
    <t>Oil/Mining/Plastics/Chemicals</t>
  </si>
  <si>
    <t>Performing Arts</t>
  </si>
  <si>
    <t>Politics/Economics/Law/Social Sciences</t>
  </si>
  <si>
    <t>Sales, Marketing and Retailing</t>
  </si>
  <si>
    <t>Sciences and Mathematics</t>
  </si>
  <si>
    <t>Services to Industry and Commerce</t>
  </si>
  <si>
    <t>Sports, Games and Recreation</t>
  </si>
  <si>
    <t>Transport Services</t>
  </si>
  <si>
    <t>% change since 2019</t>
  </si>
  <si>
    <t xml:space="preserve">Aged 18-19 Participation Rate </t>
  </si>
  <si>
    <t>Unknown</t>
  </si>
  <si>
    <t>Male 2010-11</t>
  </si>
  <si>
    <t>Female 2010-11</t>
  </si>
  <si>
    <t>Aged 18-19 Full-Time Student Population (Headcount)</t>
  </si>
  <si>
    <t>Aged 18-19 Not Full-Time College Student Population</t>
  </si>
  <si>
    <t>Appendix B in 2019-20 CS publication</t>
  </si>
  <si>
    <t>SFC Funded FTEs</t>
  </si>
  <si>
    <t>August</t>
  </si>
  <si>
    <t>September</t>
  </si>
  <si>
    <t>October</t>
  </si>
  <si>
    <t>November</t>
  </si>
  <si>
    <t>December</t>
  </si>
  <si>
    <t>January</t>
  </si>
  <si>
    <t>February</t>
  </si>
  <si>
    <t>March</t>
  </si>
  <si>
    <t>April</t>
  </si>
  <si>
    <t>May</t>
  </si>
  <si>
    <t>June</t>
  </si>
  <si>
    <t>July</t>
  </si>
  <si>
    <t>2015/16</t>
  </si>
  <si>
    <t>2016/17</t>
  </si>
  <si>
    <t>2017/18</t>
  </si>
  <si>
    <t>2018/19</t>
  </si>
  <si>
    <t>2019/20</t>
  </si>
  <si>
    <t>2015/16 to 2018/19 Average</t>
  </si>
  <si>
    <t>Year</t>
  </si>
  <si>
    <t>Total FT FE Enrolments</t>
  </si>
  <si>
    <t>Total FT HE Enrolments</t>
  </si>
  <si>
    <t>Rest of Year FT FE Enrolments</t>
  </si>
  <si>
    <t>Rest of Year FT HE Enrolments</t>
  </si>
  <si>
    <t>2020/21</t>
  </si>
  <si>
    <t>How many Students were enrolled at Colleges by Month for the Past 5 Years (FTE)?</t>
  </si>
  <si>
    <t>Number of FTEs (all funding sources) delivered by colleges at FE and HE level, by mode of study, since 2010-11</t>
  </si>
  <si>
    <t>How many Students were enrolled at Colleges by Month for the Past 5 Years with Previous Years Averaged (FTE)?</t>
  </si>
  <si>
    <t>How many Students were enrolled at Colleges by Month for the Past 5 Years Cumulatively (FTE)?</t>
  </si>
  <si>
    <t>How many Students were enrolled at Colleges by Month for the Past 5 Years with Previous Years Averaged Cumulatively (FTE)?</t>
  </si>
  <si>
    <t>Count of enrolments on full-time courses, by single year of age, in 2010-11 and 2019-20. Counts less than 5 have been suppressed to prevent against identification of individual students</t>
  </si>
  <si>
    <t>The count of enrolments by single year of age and gender split. 2019-20 vs. 2010-11</t>
  </si>
  <si>
    <t>Count of HE and FE level college enrolments for males and females in the last 10 years</t>
  </si>
  <si>
    <t>**Credit projection for high estimates assumes maximal usage of additional funding provided for core credits and similar rates of update in FWDF funding as in 2019/20 in 2020/21</t>
  </si>
  <si>
    <t>*Credit projection for low estimates assumes moderate usage of additional funding provided for core credits and a similar usage of FWDF funding as in 2019/20 in 2020/21</t>
  </si>
  <si>
    <t>How has the number of Full Time Enrolments changed in the First Quarter for FE and HE?</t>
  </si>
  <si>
    <t>Q1 FT FE Enrolments</t>
  </si>
  <si>
    <t>Q1 FT HE Enrolments</t>
  </si>
  <si>
    <t>Count of enrolments, students (headcount) and FTEs (all funding sources) since 2010-11</t>
  </si>
  <si>
    <t>Showing the headcount of 18- and 19-year-olds at college full-time and the count of 18- and 19-year-olds in the Scottish population not at college, from 2010-11 to 2019-20</t>
  </si>
  <si>
    <t>Count of enrolments for males and females in the last 10 years</t>
  </si>
  <si>
    <t>Showing the percentage of students (headcount) enrolled on 1 course, 2 courses, 3 courses and 4 or more courses in 2010-11, 2016-17 and 2019-20</t>
  </si>
  <si>
    <t xml:space="preserve">Year </t>
  </si>
  <si>
    <t>Full-Time HE</t>
  </si>
  <si>
    <t>Full-Time FE</t>
  </si>
  <si>
    <t>Part-Time HE</t>
  </si>
  <si>
    <t>Part-Time FE</t>
  </si>
  <si>
    <t>2009-10</t>
  </si>
  <si>
    <t>Enrolments across level and mode of study, AY 2009-10 to AY 2019-20</t>
  </si>
  <si>
    <t>Source: National Records of Scotland Projected Population of Scotland (2019-based)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</si>
</sst>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0\ \p\p"/>
    <numFmt numFmtId="166" formatCode="0.0\%"/>
  </numFmts>
  <fonts count="3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i/>
      <sz val="11"/>
      <name val="Calibri"/>
      <family val="2"/>
      <scheme val="minor"/>
    </font>
    <font>
      <sz val="11"/>
      <name val="Calibri"/>
      <family val="2"/>
      <scheme val="minor"/>
    </font>
    <font>
      <sz val="9"/>
      <color indexed="81"/>
      <name val="Tahoma"/>
      <family val="2"/>
    </font>
    <font>
      <u/>
      <sz val="11"/>
      <color theme="10"/>
      <name val="Calibri"/>
      <family val="2"/>
      <scheme val="minor"/>
    </font>
    <font>
      <u/>
      <sz val="10"/>
      <color theme="10"/>
      <name val="Calibri"/>
      <family val="2"/>
      <scheme val="minor"/>
    </font>
    <font>
      <sz val="10"/>
      <name val="Calibri"/>
      <family val="2"/>
      <scheme val="minor"/>
    </font>
    <font>
      <sz val="10"/>
      <name val="Arial"/>
      <family val="2"/>
    </font>
    <font>
      <u/>
      <sz val="10"/>
      <color indexed="12"/>
      <name val="Arial"/>
      <family val="2"/>
    </font>
    <font>
      <sz val="10"/>
      <color theme="1"/>
      <name val="Arial"/>
      <family val="2"/>
    </font>
    <font>
      <sz val="10"/>
      <name val="Arial"/>
      <family val="2"/>
    </font>
    <font>
      <sz val="8"/>
      <name val="Arial"/>
      <family val="2"/>
    </font>
    <font>
      <i/>
      <sz val="12"/>
      <color theme="1"/>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b/>
      <sz val="12"/>
      <name val="Calibri"/>
      <family val="2"/>
      <scheme val="minor"/>
    </font>
    <font>
      <u/>
      <sz val="10"/>
      <color indexed="12"/>
      <name val="Calibri"/>
      <family val="2"/>
      <scheme val="minor"/>
    </font>
    <font>
      <b/>
      <sz val="10"/>
      <name val="Calibri"/>
      <family val="2"/>
      <scheme val="minor"/>
    </font>
    <font>
      <sz val="11"/>
      <color theme="0"/>
      <name val="Calibri"/>
      <family val="2"/>
      <scheme val="minor"/>
    </font>
    <font>
      <sz val="10"/>
      <color theme="1"/>
      <name val="Calibri"/>
      <family val="2"/>
      <scheme val="minor"/>
    </font>
    <font>
      <sz val="11"/>
      <color theme="0" tint="-4.9989318521683403E-2"/>
      <name val="Calibri"/>
      <family val="2"/>
      <scheme val="minor"/>
    </font>
    <font>
      <b/>
      <sz val="11"/>
      <color rgb="FFFF0000"/>
      <name val="Calibri"/>
      <family val="2"/>
      <scheme val="minor"/>
    </font>
    <font>
      <sz val="11"/>
      <color theme="1" tint="0.499984740745262"/>
      <name val="Calibri"/>
      <family val="2"/>
      <scheme val="minor"/>
    </font>
    <font>
      <sz val="10"/>
      <name val="Arial"/>
      <family val="2"/>
    </font>
    <font>
      <b/>
      <sz val="10"/>
      <name val="Arial"/>
      <family val="2"/>
    </font>
    <font>
      <sz val="10"/>
      <name val="MS Sans Serif"/>
      <family val="2"/>
    </font>
    <font>
      <sz val="12"/>
      <color rgb="FF002288"/>
      <name val="Arial"/>
      <family val="2"/>
    </font>
    <font>
      <b/>
      <sz val="12"/>
      <color rgb="FF002288"/>
      <name val="Arial"/>
      <family val="2"/>
    </font>
    <font>
      <sz val="11"/>
      <color rgb="FF006100"/>
      <name val="Calibri"/>
      <family val="2"/>
      <scheme val="minor"/>
    </font>
    <font>
      <b/>
      <sz val="10"/>
      <color theme="1"/>
      <name val="Arial"/>
      <family val="2"/>
    </font>
    <font>
      <b/>
      <sz val="13"/>
      <color theme="1"/>
      <name val="Calibri"/>
      <family val="2"/>
      <scheme val="minor"/>
    </font>
    <font>
      <sz val="10"/>
      <name val="Arial"/>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6EFCE"/>
      </patternFill>
    </fill>
  </fills>
  <borders count="78">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hair">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hair">
        <color auto="1"/>
      </left>
      <right/>
      <top style="medium">
        <color auto="1"/>
      </top>
      <bottom/>
      <diagonal/>
    </border>
    <border>
      <left/>
      <right/>
      <top/>
      <bottom style="thin">
        <color indexed="64"/>
      </bottom>
      <diagonal/>
    </border>
    <border>
      <left style="hair">
        <color auto="1"/>
      </left>
      <right/>
      <top/>
      <bottom/>
      <diagonal/>
    </border>
    <border>
      <left style="hair">
        <color auto="1"/>
      </left>
      <right/>
      <top/>
      <bottom style="medium">
        <color auto="1"/>
      </bottom>
      <diagonal/>
    </border>
    <border>
      <left/>
      <right/>
      <top style="thin">
        <color auto="1"/>
      </top>
      <bottom/>
      <diagonal/>
    </border>
    <border>
      <left/>
      <right style="medium">
        <color indexed="64"/>
      </right>
      <top style="thin">
        <color indexed="64"/>
      </top>
      <bottom/>
      <diagonal/>
    </border>
    <border>
      <left style="hair">
        <color auto="1"/>
      </left>
      <right/>
      <top style="medium">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auto="1"/>
      </right>
      <top style="medium">
        <color indexed="64"/>
      </top>
      <bottom style="thin">
        <color auto="1"/>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auto="1"/>
      </left>
      <right/>
      <top style="medium">
        <color auto="1"/>
      </top>
      <bottom style="medium">
        <color auto="1"/>
      </bottom>
      <diagonal/>
    </border>
  </borders>
  <cellStyleXfs count="23">
    <xf numFmtId="0" fontId="0" fillId="0" borderId="0"/>
    <xf numFmtId="9" fontId="1" fillId="0" borderId="0" applyFont="0" applyFill="0" applyBorder="0" applyAlignment="0" applyProtection="0"/>
    <xf numFmtId="0" fontId="9" fillId="0" borderId="0" applyNumberFormat="0" applyFill="0" applyBorder="0" applyAlignment="0" applyProtection="0"/>
    <xf numFmtId="43" fontId="12" fillId="0" borderId="0" applyFont="0" applyFill="0" applyBorder="0" applyAlignment="0" applyProtection="0"/>
    <xf numFmtId="0" fontId="13" fillId="0" borderId="0" applyNumberFormat="0" applyFill="0" applyBorder="0" applyAlignment="0" applyProtection="0">
      <alignment vertical="top"/>
      <protection locked="0"/>
    </xf>
    <xf numFmtId="0" fontId="14" fillId="0" borderId="0"/>
    <xf numFmtId="0" fontId="12" fillId="0" borderId="0"/>
    <xf numFmtId="0" fontId="12" fillId="0" borderId="0"/>
    <xf numFmtId="0" fontId="14" fillId="0" borderId="0"/>
    <xf numFmtId="0" fontId="14" fillId="0" borderId="0"/>
    <xf numFmtId="0" fontId="15" fillId="0" borderId="0"/>
    <xf numFmtId="0" fontId="12" fillId="0" borderId="0"/>
    <xf numFmtId="0" fontId="14" fillId="0" borderId="0"/>
    <xf numFmtId="3" fontId="12" fillId="0" borderId="0"/>
    <xf numFmtId="0" fontId="16" fillId="0" borderId="0"/>
    <xf numFmtId="0" fontId="16" fillId="0" borderId="0"/>
    <xf numFmtId="0" fontId="29" fillId="0" borderId="0"/>
    <xf numFmtId="40" fontId="31" fillId="0" borderId="0" applyFont="0" applyFill="0" applyBorder="0" applyAlignment="0" applyProtection="0"/>
    <xf numFmtId="0" fontId="16" fillId="0" borderId="0"/>
    <xf numFmtId="0" fontId="34" fillId="7" borderId="0" applyNumberFormat="0" applyBorder="0" applyAlignment="0" applyProtection="0"/>
    <xf numFmtId="0" fontId="12" fillId="0" borderId="0"/>
    <xf numFmtId="0" fontId="12" fillId="0" borderId="0"/>
    <xf numFmtId="0" fontId="37" fillId="0" borderId="0"/>
  </cellStyleXfs>
  <cellXfs count="375">
    <xf numFmtId="0" fontId="0" fillId="0" borderId="0" xfId="0"/>
    <xf numFmtId="0" fontId="4" fillId="2" borderId="0" xfId="0" applyFont="1" applyFill="1"/>
    <xf numFmtId="0" fontId="0" fillId="2" borderId="0" xfId="0" applyFill="1"/>
    <xf numFmtId="0" fontId="4" fillId="2" borderId="0" xfId="0" applyFont="1" applyFill="1" applyAlignment="1">
      <alignment horizontal="right"/>
    </xf>
    <xf numFmtId="0" fontId="3" fillId="0" borderId="1" xfId="0" applyFont="1" applyFill="1" applyBorder="1" applyAlignment="1">
      <alignment horizontal="left"/>
    </xf>
    <xf numFmtId="0" fontId="3" fillId="0" borderId="2" xfId="0" applyFont="1" applyFill="1" applyBorder="1" applyAlignment="1">
      <alignment horizontal="right"/>
    </xf>
    <xf numFmtId="0" fontId="3" fillId="0" borderId="3" xfId="0" applyFont="1" applyFill="1" applyBorder="1" applyAlignment="1">
      <alignment horizontal="right"/>
    </xf>
    <xf numFmtId="0" fontId="3" fillId="0" borderId="4" xfId="0" applyFont="1" applyFill="1" applyBorder="1" applyAlignment="1">
      <alignment horizontal="right"/>
    </xf>
    <xf numFmtId="0" fontId="3" fillId="0" borderId="5" xfId="0" applyFont="1" applyFill="1" applyBorder="1" applyAlignment="1">
      <alignment horizontal="right"/>
    </xf>
    <xf numFmtId="0" fontId="0" fillId="0" borderId="6" xfId="0" applyFill="1" applyBorder="1"/>
    <xf numFmtId="3" fontId="0" fillId="0" borderId="7" xfId="0" applyNumberFormat="1" applyFill="1" applyBorder="1"/>
    <xf numFmtId="3" fontId="0" fillId="0" borderId="0" xfId="0" applyNumberFormat="1" applyFill="1" applyBorder="1"/>
    <xf numFmtId="3" fontId="0" fillId="0" borderId="8" xfId="0" applyNumberFormat="1" applyFill="1" applyBorder="1"/>
    <xf numFmtId="3" fontId="0" fillId="0" borderId="9" xfId="0" applyNumberFormat="1" applyFill="1" applyBorder="1"/>
    <xf numFmtId="0" fontId="0" fillId="0" borderId="10" xfId="0" applyFill="1" applyBorder="1"/>
    <xf numFmtId="3" fontId="0" fillId="0" borderId="11" xfId="0" applyNumberFormat="1" applyFill="1" applyBorder="1"/>
    <xf numFmtId="3" fontId="0" fillId="0" borderId="12" xfId="0" applyNumberFormat="1" applyFill="1" applyBorder="1"/>
    <xf numFmtId="3" fontId="0" fillId="0" borderId="13" xfId="0" applyNumberFormat="1" applyFill="1" applyBorder="1"/>
    <xf numFmtId="3" fontId="0" fillId="0" borderId="14" xfId="0" applyNumberFormat="1" applyFill="1" applyBorder="1"/>
    <xf numFmtId="0" fontId="5" fillId="2" borderId="0" xfId="0" applyFont="1" applyFill="1"/>
    <xf numFmtId="0" fontId="0" fillId="2" borderId="0" xfId="0" applyFill="1" applyAlignment="1">
      <alignment horizontal="right"/>
    </xf>
    <xf numFmtId="0" fontId="6" fillId="2" borderId="0" xfId="0" applyFont="1" applyFill="1"/>
    <xf numFmtId="0" fontId="3" fillId="2" borderId="0" xfId="0" applyFont="1" applyFill="1"/>
    <xf numFmtId="0" fontId="3" fillId="0" borderId="1" xfId="0" applyFont="1" applyFill="1" applyBorder="1"/>
    <xf numFmtId="0" fontId="3" fillId="0" borderId="20" xfId="0" applyFont="1" applyFill="1" applyBorder="1" applyAlignment="1">
      <alignment horizontal="right" wrapText="1"/>
    </xf>
    <xf numFmtId="164" fontId="0" fillId="0" borderId="21" xfId="1" applyNumberFormat="1" applyFont="1" applyFill="1" applyBorder="1"/>
    <xf numFmtId="0" fontId="7" fillId="2" borderId="0" xfId="0" applyFont="1" applyFill="1" applyAlignment="1">
      <alignment horizontal="left" indent="2"/>
    </xf>
    <xf numFmtId="0" fontId="2" fillId="2" borderId="0" xfId="0" applyFont="1" applyFill="1"/>
    <xf numFmtId="0" fontId="10" fillId="2" borderId="0" xfId="2" applyFont="1" applyFill="1"/>
    <xf numFmtId="0" fontId="11" fillId="2" borderId="0" xfId="0" applyFont="1" applyFill="1"/>
    <xf numFmtId="0" fontId="3" fillId="0" borderId="1" xfId="0" applyFont="1" applyFill="1" applyBorder="1" applyAlignment="1">
      <alignment horizontal="left" wrapText="1"/>
    </xf>
    <xf numFmtId="0" fontId="3" fillId="0" borderId="2" xfId="0" applyFont="1" applyFill="1" applyBorder="1" applyAlignment="1">
      <alignment horizontal="right" wrapText="1"/>
    </xf>
    <xf numFmtId="0" fontId="3" fillId="0" borderId="3" xfId="0" applyFont="1" applyFill="1" applyBorder="1" applyAlignment="1">
      <alignment horizontal="right" wrapText="1"/>
    </xf>
    <xf numFmtId="0" fontId="3" fillId="0" borderId="5" xfId="0" applyFont="1" applyFill="1" applyBorder="1" applyAlignment="1">
      <alignment horizontal="right" wrapText="1"/>
    </xf>
    <xf numFmtId="0" fontId="0" fillId="0" borderId="6" xfId="0" applyFill="1" applyBorder="1" applyAlignment="1">
      <alignment horizontal="left"/>
    </xf>
    <xf numFmtId="0" fontId="0" fillId="0" borderId="23" xfId="0" applyFill="1" applyBorder="1" applyAlignment="1">
      <alignment horizontal="left"/>
    </xf>
    <xf numFmtId="3" fontId="0" fillId="0" borderId="24" xfId="0" applyNumberFormat="1" applyFill="1" applyBorder="1" applyAlignment="1">
      <alignment horizontal="right"/>
    </xf>
    <xf numFmtId="3" fontId="0" fillId="0" borderId="25" xfId="0" applyNumberFormat="1" applyFill="1" applyBorder="1" applyAlignment="1">
      <alignment horizontal="right"/>
    </xf>
    <xf numFmtId="9" fontId="0" fillId="0" borderId="7" xfId="1" applyFont="1" applyFill="1" applyBorder="1" applyAlignment="1"/>
    <xf numFmtId="0" fontId="0" fillId="0" borderId="10" xfId="0" applyFill="1" applyBorder="1" applyAlignment="1">
      <alignment horizontal="left"/>
    </xf>
    <xf numFmtId="0" fontId="3" fillId="2" borderId="0" xfId="0" applyFont="1" applyFill="1" applyAlignment="1">
      <alignment horizontal="center"/>
    </xf>
    <xf numFmtId="3" fontId="0" fillId="2" borderId="0" xfId="0" applyNumberFormat="1" applyFill="1"/>
    <xf numFmtId="0" fontId="0" fillId="2" borderId="0" xfId="0" applyFont="1" applyFill="1" applyAlignment="1">
      <alignment horizontal="left" indent="2"/>
    </xf>
    <xf numFmtId="0" fontId="0" fillId="0" borderId="28" xfId="0" applyFill="1" applyBorder="1" applyAlignment="1">
      <alignment wrapText="1"/>
    </xf>
    <xf numFmtId="0" fontId="0" fillId="0" borderId="10" xfId="0" applyFill="1" applyBorder="1" applyAlignment="1">
      <alignment wrapText="1"/>
    </xf>
    <xf numFmtId="9" fontId="0" fillId="2" borderId="0" xfId="1" applyFont="1" applyFill="1"/>
    <xf numFmtId="164" fontId="0" fillId="0" borderId="9" xfId="0" applyNumberFormat="1" applyFill="1" applyBorder="1"/>
    <xf numFmtId="0" fontId="3" fillId="0" borderId="10" xfId="0" applyFont="1" applyFill="1" applyBorder="1"/>
    <xf numFmtId="3" fontId="3" fillId="0" borderId="12" xfId="0" applyNumberFormat="1" applyFont="1" applyFill="1" applyBorder="1"/>
    <xf numFmtId="0" fontId="3" fillId="3" borderId="12" xfId="0" applyFont="1" applyFill="1" applyBorder="1"/>
    <xf numFmtId="0" fontId="3" fillId="3" borderId="14" xfId="0" applyFont="1" applyFill="1" applyBorder="1"/>
    <xf numFmtId="165" fontId="0" fillId="0" borderId="9" xfId="0" applyNumberFormat="1" applyFill="1" applyBorder="1" applyAlignment="1">
      <alignment horizontal="right"/>
    </xf>
    <xf numFmtId="0" fontId="17" fillId="2" borderId="0" xfId="0" applyFont="1" applyFill="1" applyAlignment="1">
      <alignment horizontal="left"/>
    </xf>
    <xf numFmtId="0" fontId="5" fillId="2" borderId="0" xfId="0" applyFont="1" applyFill="1" applyAlignment="1">
      <alignment horizontal="left"/>
    </xf>
    <xf numFmtId="0" fontId="4" fillId="2" borderId="0" xfId="0" applyFont="1" applyFill="1" applyAlignment="1">
      <alignment horizontal="left"/>
    </xf>
    <xf numFmtId="0" fontId="4" fillId="0" borderId="0" xfId="0" applyFont="1"/>
    <xf numFmtId="0" fontId="18" fillId="0" borderId="2" xfId="0" applyFont="1" applyFill="1" applyBorder="1" applyAlignment="1">
      <alignment horizontal="right" wrapText="1"/>
    </xf>
    <xf numFmtId="0" fontId="18" fillId="0" borderId="3" xfId="0" applyFont="1" applyFill="1" applyBorder="1" applyAlignment="1">
      <alignment horizontal="right" wrapText="1"/>
    </xf>
    <xf numFmtId="0" fontId="18" fillId="0" borderId="20" xfId="0" applyFont="1" applyFill="1" applyBorder="1" applyAlignment="1">
      <alignment horizontal="right" wrapText="1"/>
    </xf>
    <xf numFmtId="0" fontId="0" fillId="0" borderId="6" xfId="0" applyFont="1" applyFill="1" applyBorder="1"/>
    <xf numFmtId="3" fontId="0" fillId="0" borderId="7" xfId="0" applyNumberFormat="1" applyFont="1" applyFill="1" applyBorder="1"/>
    <xf numFmtId="3" fontId="0" fillId="0" borderId="0" xfId="0" applyNumberFormat="1" applyFont="1" applyFill="1" applyBorder="1"/>
    <xf numFmtId="0" fontId="0" fillId="0" borderId="10" xfId="0" applyFont="1" applyFill="1" applyBorder="1"/>
    <xf numFmtId="3" fontId="7" fillId="0" borderId="7" xfId="0" applyNumberFormat="1" applyFont="1" applyFill="1" applyBorder="1"/>
    <xf numFmtId="164" fontId="0" fillId="2" borderId="0" xfId="1" applyNumberFormat="1" applyFont="1" applyFill="1"/>
    <xf numFmtId="0" fontId="9" fillId="2" borderId="0" xfId="2" applyFill="1"/>
    <xf numFmtId="164" fontId="0" fillId="2" borderId="0" xfId="0" applyNumberFormat="1" applyFill="1"/>
    <xf numFmtId="164" fontId="0" fillId="0" borderId="0" xfId="1" applyNumberFormat="1" applyFont="1" applyFill="1" applyBorder="1" applyAlignment="1">
      <alignment horizontal="right"/>
    </xf>
    <xf numFmtId="164" fontId="0" fillId="4" borderId="21" xfId="0" applyNumberFormat="1" applyFont="1" applyFill="1" applyBorder="1" applyAlignment="1">
      <alignment horizontal="right"/>
    </xf>
    <xf numFmtId="164" fontId="0" fillId="0" borderId="21" xfId="0" applyNumberFormat="1" applyFont="1" applyFill="1" applyBorder="1" applyAlignment="1">
      <alignment horizontal="right"/>
    </xf>
    <xf numFmtId="164" fontId="0" fillId="0" borderId="12" xfId="1" applyNumberFormat="1" applyFont="1" applyFill="1" applyBorder="1" applyAlignment="1">
      <alignment horizontal="right"/>
    </xf>
    <xf numFmtId="164" fontId="0" fillId="0" borderId="22" xfId="0" applyNumberFormat="1" applyFont="1" applyFill="1" applyBorder="1" applyAlignment="1">
      <alignment horizontal="right"/>
    </xf>
    <xf numFmtId="3" fontId="7" fillId="0" borderId="11" xfId="0" applyNumberFormat="1" applyFont="1" applyFill="1" applyBorder="1" applyAlignment="1">
      <alignment horizontal="right"/>
    </xf>
    <xf numFmtId="3" fontId="0" fillId="0" borderId="12" xfId="0" applyNumberFormat="1" applyFont="1" applyFill="1" applyBorder="1" applyAlignment="1">
      <alignment horizontal="right"/>
    </xf>
    <xf numFmtId="0" fontId="0" fillId="2" borderId="0" xfId="0" applyFont="1" applyFill="1"/>
    <xf numFmtId="0" fontId="19" fillId="0" borderId="16" xfId="0" applyFont="1" applyFill="1" applyBorder="1" applyAlignment="1">
      <alignment horizontal="right" vertical="center" wrapText="1"/>
    </xf>
    <xf numFmtId="0" fontId="19" fillId="0" borderId="17" xfId="0" applyFont="1" applyFill="1" applyBorder="1" applyAlignment="1">
      <alignment horizontal="right" vertical="center" wrapText="1"/>
    </xf>
    <xf numFmtId="0" fontId="18" fillId="0" borderId="3" xfId="0" applyFont="1" applyFill="1" applyBorder="1" applyAlignment="1">
      <alignment horizontal="right"/>
    </xf>
    <xf numFmtId="0" fontId="18" fillId="0" borderId="35" xfId="0" applyFont="1" applyFill="1" applyBorder="1" applyAlignment="1">
      <alignment horizontal="right" wrapText="1"/>
    </xf>
    <xf numFmtId="0" fontId="18" fillId="0" borderId="5" xfId="0" applyFont="1" applyFill="1" applyBorder="1" applyAlignment="1">
      <alignment horizontal="right" wrapText="1"/>
    </xf>
    <xf numFmtId="164" fontId="7" fillId="0" borderId="31" xfId="1" applyNumberFormat="1" applyFont="1" applyFill="1" applyBorder="1"/>
    <xf numFmtId="164" fontId="7" fillId="0" borderId="9" xfId="1" applyNumberFormat="1" applyFont="1" applyFill="1" applyBorder="1"/>
    <xf numFmtId="164" fontId="7" fillId="0" borderId="32" xfId="1" applyNumberFormat="1" applyFont="1" applyFill="1" applyBorder="1" applyAlignment="1">
      <alignment horizontal="right"/>
    </xf>
    <xf numFmtId="164" fontId="7" fillId="0" borderId="14" xfId="1" applyNumberFormat="1" applyFont="1" applyFill="1" applyBorder="1" applyAlignment="1">
      <alignment horizontal="right"/>
    </xf>
    <xf numFmtId="0" fontId="3" fillId="0" borderId="35" xfId="0" applyFont="1" applyFill="1" applyBorder="1" applyAlignment="1">
      <alignment horizontal="right"/>
    </xf>
    <xf numFmtId="164" fontId="0" fillId="0" borderId="31" xfId="0" applyNumberFormat="1" applyFill="1" applyBorder="1"/>
    <xf numFmtId="164" fontId="0" fillId="0" borderId="32" xfId="0" applyNumberFormat="1" applyFill="1" applyBorder="1" applyAlignment="1">
      <alignment horizontal="right"/>
    </xf>
    <xf numFmtId="164" fontId="0" fillId="0" borderId="14" xfId="0" applyNumberFormat="1" applyFill="1" applyBorder="1" applyAlignment="1">
      <alignment horizontal="right"/>
    </xf>
    <xf numFmtId="0" fontId="19" fillId="0" borderId="27" xfId="0" applyFont="1" applyFill="1" applyBorder="1" applyAlignment="1">
      <alignment vertical="center"/>
    </xf>
    <xf numFmtId="0" fontId="19" fillId="0" borderId="16" xfId="0" applyFont="1" applyFill="1" applyBorder="1" applyAlignment="1">
      <alignment horizontal="center" vertical="center" wrapText="1"/>
    </xf>
    <xf numFmtId="0" fontId="19" fillId="0" borderId="16" xfId="0" applyFont="1" applyFill="1" applyBorder="1" applyAlignment="1">
      <alignment horizontal="center" vertical="center"/>
    </xf>
    <xf numFmtId="0" fontId="19" fillId="0" borderId="17" xfId="0" applyFont="1" applyFill="1" applyBorder="1" applyAlignment="1">
      <alignment horizontal="center" vertical="center" wrapText="1"/>
    </xf>
    <xf numFmtId="0" fontId="20" fillId="0" borderId="28" xfId="0" applyFont="1" applyFill="1" applyBorder="1" applyAlignment="1">
      <alignment vertical="center" wrapText="1"/>
    </xf>
    <xf numFmtId="3" fontId="20" fillId="0" borderId="33" xfId="0" applyNumberFormat="1" applyFont="1" applyFill="1" applyBorder="1" applyAlignment="1">
      <alignment horizontal="center" vertical="center" wrapText="1"/>
    </xf>
    <xf numFmtId="3" fontId="20" fillId="0" borderId="33" xfId="0" applyNumberFormat="1" applyFont="1" applyFill="1" applyBorder="1" applyAlignment="1">
      <alignment horizontal="center" vertical="center"/>
    </xf>
    <xf numFmtId="3" fontId="20" fillId="0" borderId="34" xfId="0" applyNumberFormat="1" applyFont="1" applyFill="1" applyBorder="1" applyAlignment="1">
      <alignment horizontal="center" vertical="center" wrapText="1"/>
    </xf>
    <xf numFmtId="0" fontId="20" fillId="0" borderId="6" xfId="0" applyFont="1" applyFill="1" applyBorder="1" applyAlignment="1">
      <alignment vertical="center" wrapText="1"/>
    </xf>
    <xf numFmtId="164" fontId="20" fillId="0" borderId="0" xfId="0" applyNumberFormat="1" applyFont="1" applyFill="1" applyBorder="1" applyAlignment="1">
      <alignment horizontal="center" vertical="center" wrapText="1"/>
    </xf>
    <xf numFmtId="164" fontId="20" fillId="0" borderId="0" xfId="0" applyNumberFormat="1" applyFont="1" applyFill="1" applyBorder="1" applyAlignment="1">
      <alignment horizontal="center" vertical="center"/>
    </xf>
    <xf numFmtId="164" fontId="20" fillId="0" borderId="9" xfId="0" applyNumberFormat="1" applyFont="1" applyFill="1" applyBorder="1" applyAlignment="1">
      <alignment horizontal="center" vertical="center" wrapText="1"/>
    </xf>
    <xf numFmtId="0" fontId="20" fillId="0" borderId="10" xfId="0" applyFont="1" applyFill="1" applyBorder="1" applyAlignment="1">
      <alignment vertical="center" wrapText="1"/>
    </xf>
    <xf numFmtId="164" fontId="20" fillId="0" borderId="12" xfId="0" applyNumberFormat="1" applyFont="1" applyFill="1" applyBorder="1" applyAlignment="1">
      <alignment horizontal="center" vertical="center" wrapText="1"/>
    </xf>
    <xf numFmtId="164" fontId="20" fillId="0" borderId="12" xfId="0" applyNumberFormat="1" applyFont="1" applyFill="1" applyBorder="1" applyAlignment="1">
      <alignment horizontal="center" vertical="center"/>
    </xf>
    <xf numFmtId="164" fontId="20" fillId="0" borderId="14" xfId="0" applyNumberFormat="1"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17" fillId="2" borderId="0" xfId="0" applyFont="1" applyFill="1" applyAlignment="1">
      <alignment vertical="center"/>
    </xf>
    <xf numFmtId="0" fontId="11" fillId="2" borderId="0" xfId="11" applyFont="1" applyFill="1"/>
    <xf numFmtId="0" fontId="21" fillId="2" borderId="0" xfId="11" applyFont="1" applyFill="1"/>
    <xf numFmtId="0" fontId="11" fillId="2" borderId="0" xfId="11" applyFont="1" applyFill="1" applyAlignment="1">
      <alignment horizontal="left"/>
    </xf>
    <xf numFmtId="0" fontId="22" fillId="2" borderId="0" xfId="4" applyFont="1" applyFill="1" applyAlignment="1" applyProtection="1">
      <alignment horizontal="left"/>
    </xf>
    <xf numFmtId="0" fontId="23" fillId="2" borderId="0" xfId="11" applyFont="1" applyFill="1" applyAlignment="1"/>
    <xf numFmtId="3" fontId="23" fillId="2" borderId="0" xfId="11" applyNumberFormat="1" applyFont="1" applyFill="1"/>
    <xf numFmtId="0" fontId="7" fillId="0" borderId="37" xfId="11" applyFont="1" applyFill="1" applyBorder="1"/>
    <xf numFmtId="0" fontId="18" fillId="0" borderId="37" xfId="11" applyFont="1" applyFill="1" applyBorder="1"/>
    <xf numFmtId="0" fontId="7" fillId="2" borderId="0" xfId="11" applyFont="1" applyFill="1"/>
    <xf numFmtId="0" fontId="23" fillId="2" borderId="0" xfId="11" applyFont="1" applyFill="1"/>
    <xf numFmtId="0" fontId="18" fillId="0" borderId="0" xfId="11" applyFont="1" applyFill="1"/>
    <xf numFmtId="3" fontId="7" fillId="0" borderId="0" xfId="11" applyNumberFormat="1" applyFont="1" applyFill="1"/>
    <xf numFmtId="0" fontId="18" fillId="2" borderId="0" xfId="11" applyFont="1" applyFill="1"/>
    <xf numFmtId="3" fontId="18" fillId="0" borderId="0" xfId="11" applyNumberFormat="1" applyFont="1" applyFill="1"/>
    <xf numFmtId="3" fontId="7" fillId="2" borderId="0" xfId="11" applyNumberFormat="1" applyFont="1" applyFill="1"/>
    <xf numFmtId="3" fontId="11" fillId="2" borderId="0" xfId="11" applyNumberFormat="1" applyFont="1" applyFill="1"/>
    <xf numFmtId="0" fontId="7" fillId="0" borderId="0" xfId="11" applyFont="1" applyFill="1" applyAlignment="1">
      <alignment horizontal="left"/>
    </xf>
    <xf numFmtId="0" fontId="7" fillId="0" borderId="0" xfId="11" applyFont="1" applyFill="1" applyAlignment="1">
      <alignment wrapText="1"/>
    </xf>
    <xf numFmtId="0" fontId="6" fillId="2" borderId="0" xfId="11" applyFont="1" applyFill="1"/>
    <xf numFmtId="0" fontId="9" fillId="2" borderId="0" xfId="2" applyFont="1" applyFill="1"/>
    <xf numFmtId="164" fontId="7" fillId="0" borderId="0" xfId="1" applyNumberFormat="1" applyFont="1" applyFill="1" applyAlignment="1">
      <alignment horizontal="right"/>
    </xf>
    <xf numFmtId="164" fontId="7" fillId="4" borderId="0" xfId="1" applyNumberFormat="1" applyFont="1" applyFill="1"/>
    <xf numFmtId="0" fontId="18" fillId="2" borderId="0" xfId="11" applyFont="1" applyFill="1" applyAlignment="1"/>
    <xf numFmtId="0" fontId="25" fillId="2" borderId="0" xfId="0" applyFont="1" applyFill="1"/>
    <xf numFmtId="0" fontId="3" fillId="0" borderId="1" xfId="0" applyFont="1" applyBorder="1" applyAlignment="1">
      <alignment horizontal="center" vertical="center"/>
    </xf>
    <xf numFmtId="0" fontId="3" fillId="0" borderId="38" xfId="0" applyFont="1" applyBorder="1" applyAlignment="1">
      <alignment horizontal="center" vertical="center" wrapText="1"/>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5" xfId="0" applyFont="1" applyBorder="1" applyAlignment="1">
      <alignment horizontal="center" vertical="center" wrapText="1"/>
    </xf>
    <xf numFmtId="0" fontId="0" fillId="0" borderId="6" xfId="0" applyBorder="1"/>
    <xf numFmtId="3" fontId="0" fillId="0" borderId="40" xfId="0" applyNumberFormat="1" applyBorder="1"/>
    <xf numFmtId="0" fontId="0" fillId="0" borderId="40" xfId="0" applyBorder="1"/>
    <xf numFmtId="3" fontId="26" fillId="6" borderId="40" xfId="0" applyNumberFormat="1" applyFont="1" applyFill="1" applyBorder="1"/>
    <xf numFmtId="3" fontId="0" fillId="0" borderId="41" xfId="0" applyNumberFormat="1" applyBorder="1"/>
    <xf numFmtId="3" fontId="0" fillId="0" borderId="9" xfId="0" applyNumberFormat="1" applyBorder="1"/>
    <xf numFmtId="0" fontId="0" fillId="6" borderId="40" xfId="0" applyFill="1" applyBorder="1"/>
    <xf numFmtId="0" fontId="0" fillId="6" borderId="6" xfId="0" applyFill="1" applyBorder="1"/>
    <xf numFmtId="3" fontId="0" fillId="6" borderId="41" xfId="0" applyNumberFormat="1" applyFill="1" applyBorder="1"/>
    <xf numFmtId="3" fontId="0" fillId="6" borderId="9" xfId="0" applyNumberFormat="1" applyFill="1" applyBorder="1"/>
    <xf numFmtId="3" fontId="7" fillId="0" borderId="40" xfId="0" applyNumberFormat="1" applyFont="1" applyBorder="1"/>
    <xf numFmtId="3" fontId="0" fillId="0" borderId="42" xfId="0" applyNumberFormat="1" applyBorder="1"/>
    <xf numFmtId="0" fontId="0" fillId="2" borderId="0" xfId="0" applyFill="1" applyBorder="1"/>
    <xf numFmtId="3" fontId="0" fillId="2" borderId="0" xfId="0" applyNumberFormat="1" applyFill="1" applyBorder="1"/>
    <xf numFmtId="0" fontId="24" fillId="2" borderId="0" xfId="0" applyFont="1" applyFill="1"/>
    <xf numFmtId="0" fontId="24" fillId="2" borderId="0" xfId="0" applyFont="1" applyFill="1" applyBorder="1"/>
    <xf numFmtId="1" fontId="0" fillId="2" borderId="0" xfId="0" applyNumberFormat="1" applyFill="1"/>
    <xf numFmtId="3" fontId="0" fillId="0" borderId="43" xfId="0" applyNumberFormat="1" applyBorder="1"/>
    <xf numFmtId="0" fontId="3" fillId="2" borderId="0" xfId="0" applyFont="1" applyFill="1" applyBorder="1" applyAlignment="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12" xfId="0" applyFont="1" applyBorder="1" applyAlignment="1">
      <alignment horizontal="center" vertical="center"/>
    </xf>
    <xf numFmtId="0" fontId="3" fillId="0" borderId="12" xfId="0" applyFont="1" applyBorder="1" applyAlignment="1">
      <alignment horizontal="center" vertical="center" wrapText="1"/>
    </xf>
    <xf numFmtId="164" fontId="0" fillId="0" borderId="22" xfId="1" applyNumberFormat="1" applyFont="1" applyFill="1" applyBorder="1" applyAlignment="1">
      <alignment horizontal="right"/>
    </xf>
    <xf numFmtId="166" fontId="0" fillId="0" borderId="0" xfId="1" applyNumberFormat="1" applyFont="1" applyFill="1" applyBorder="1" applyAlignment="1">
      <alignment horizontal="right"/>
    </xf>
    <xf numFmtId="0" fontId="27" fillId="2" borderId="0" xfId="0" applyFont="1" applyFill="1" applyAlignment="1">
      <alignment horizontal="left" vertical="top" wrapText="1"/>
    </xf>
    <xf numFmtId="0" fontId="0" fillId="0" borderId="41" xfId="0" applyBorder="1"/>
    <xf numFmtId="0" fontId="0" fillId="6" borderId="41" xfId="0" applyFill="1" applyBorder="1"/>
    <xf numFmtId="0" fontId="27" fillId="2" borderId="0" xfId="0" applyFont="1" applyFill="1" applyAlignment="1">
      <alignment vertical="top" wrapText="1"/>
    </xf>
    <xf numFmtId="3" fontId="0" fillId="0" borderId="44" xfId="0" applyNumberFormat="1" applyBorder="1"/>
    <xf numFmtId="3" fontId="0" fillId="0" borderId="45" xfId="0" applyNumberFormat="1" applyBorder="1"/>
    <xf numFmtId="3" fontId="7" fillId="0" borderId="45" xfId="0" applyNumberFormat="1" applyFont="1" applyBorder="1"/>
    <xf numFmtId="3" fontId="28" fillId="0" borderId="40" xfId="0" applyNumberFormat="1" applyFont="1" applyBorder="1"/>
    <xf numFmtId="0" fontId="7" fillId="2" borderId="0" xfId="0" applyFont="1" applyFill="1" applyAlignment="1">
      <alignment horizontal="left" wrapText="1"/>
    </xf>
    <xf numFmtId="0" fontId="27" fillId="2" borderId="0" xfId="0" applyFont="1" applyFill="1" applyAlignment="1">
      <alignment horizontal="left" vertical="top" wrapText="1"/>
    </xf>
    <xf numFmtId="0" fontId="0" fillId="2" borderId="41" xfId="0" applyFill="1" applyBorder="1"/>
    <xf numFmtId="0" fontId="0" fillId="2" borderId="40" xfId="0" applyFill="1" applyBorder="1"/>
    <xf numFmtId="0" fontId="0" fillId="2" borderId="7" xfId="0" applyFill="1" applyBorder="1"/>
    <xf numFmtId="0" fontId="0" fillId="0" borderId="0" xfId="0" applyAlignment="1">
      <alignment horizontal="left"/>
    </xf>
    <xf numFmtId="0" fontId="3" fillId="0" borderId="0" xfId="0" applyFont="1" applyFill="1" applyBorder="1" applyAlignment="1">
      <alignment horizontal="right" wrapText="1"/>
    </xf>
    <xf numFmtId="0" fontId="3" fillId="0" borderId="9" xfId="0" applyFont="1" applyFill="1" applyBorder="1" applyAlignment="1">
      <alignment horizontal="right" wrapText="1"/>
    </xf>
    <xf numFmtId="0" fontId="0" fillId="0" borderId="0" xfId="0" applyAlignment="1">
      <alignment horizontal="right"/>
    </xf>
    <xf numFmtId="3" fontId="12" fillId="2" borderId="0" xfId="16" applyNumberFormat="1" applyFont="1" applyFill="1"/>
    <xf numFmtId="3" fontId="30" fillId="2" borderId="0" xfId="16" applyNumberFormat="1" applyFont="1" applyFill="1"/>
    <xf numFmtId="0" fontId="18" fillId="0" borderId="38" xfId="0" applyFont="1" applyFill="1" applyBorder="1" applyAlignment="1">
      <alignment horizontal="right" wrapText="1"/>
    </xf>
    <xf numFmtId="3" fontId="12" fillId="5" borderId="0" xfId="18" applyNumberFormat="1" applyFont="1" applyFill="1" applyBorder="1" applyAlignment="1">
      <alignment horizontal="right"/>
    </xf>
    <xf numFmtId="3" fontId="12" fillId="0" borderId="9" xfId="18" applyNumberFormat="1" applyFont="1" applyFill="1" applyBorder="1" applyAlignment="1">
      <alignment horizontal="right"/>
    </xf>
    <xf numFmtId="3" fontId="12" fillId="0" borderId="0" xfId="18" applyNumberFormat="1" applyFont="1" applyFill="1" applyAlignment="1">
      <alignment horizontal="right"/>
    </xf>
    <xf numFmtId="3" fontId="12" fillId="0" borderId="0" xfId="18" applyNumberFormat="1" applyFont="1" applyFill="1" applyBorder="1" applyAlignment="1">
      <alignment horizontal="right"/>
    </xf>
    <xf numFmtId="3" fontId="12" fillId="5" borderId="9" xfId="18" applyNumberFormat="1" applyFont="1" applyFill="1" applyBorder="1" applyAlignment="1">
      <alignment horizontal="right"/>
    </xf>
    <xf numFmtId="3" fontId="12" fillId="0" borderId="0" xfId="18" applyNumberFormat="1" applyFont="1" applyFill="1" applyAlignment="1">
      <alignment horizontal="right"/>
    </xf>
    <xf numFmtId="3" fontId="12" fillId="0" borderId="0" xfId="18" applyNumberFormat="1" applyFont="1" applyFill="1" applyAlignment="1">
      <alignment horizontal="right"/>
    </xf>
    <xf numFmtId="3" fontId="12" fillId="0" borderId="12" xfId="18" applyNumberFormat="1" applyFont="1" applyFill="1" applyBorder="1" applyAlignment="1">
      <alignment horizontal="right"/>
    </xf>
    <xf numFmtId="3" fontId="12" fillId="5" borderId="14" xfId="18" applyNumberFormat="1" applyFont="1" applyFill="1" applyBorder="1" applyAlignment="1">
      <alignment horizontal="right"/>
    </xf>
    <xf numFmtId="0" fontId="3" fillId="0" borderId="27" xfId="0" applyFont="1" applyFill="1" applyBorder="1"/>
    <xf numFmtId="0" fontId="3" fillId="0" borderId="16" xfId="0" applyFont="1" applyFill="1" applyBorder="1" applyAlignment="1">
      <alignment horizontal="right" wrapText="1"/>
    </xf>
    <xf numFmtId="0" fontId="0" fillId="2" borderId="47" xfId="0" applyFill="1" applyBorder="1"/>
    <xf numFmtId="0" fontId="0" fillId="2" borderId="50" xfId="0" applyFill="1" applyBorder="1"/>
    <xf numFmtId="0" fontId="7" fillId="2" borderId="0" xfId="0" applyFont="1" applyFill="1" applyAlignment="1">
      <alignment horizontal="left" wrapText="1"/>
    </xf>
    <xf numFmtId="0" fontId="27" fillId="2" borderId="0" xfId="0" applyFont="1" applyFill="1" applyAlignment="1">
      <alignment horizontal="left" vertical="top" wrapText="1"/>
    </xf>
    <xf numFmtId="0" fontId="3" fillId="0" borderId="27" xfId="0" applyFont="1" applyFill="1" applyBorder="1" applyAlignment="1">
      <alignment horizontal="left"/>
    </xf>
    <xf numFmtId="0" fontId="18" fillId="2" borderId="5" xfId="19" applyFont="1" applyFill="1" applyBorder="1" applyAlignment="1">
      <alignment horizontal="right" wrapText="1"/>
    </xf>
    <xf numFmtId="3" fontId="7" fillId="2" borderId="26" xfId="19" applyNumberFormat="1" applyFont="1" applyFill="1" applyBorder="1" applyAlignment="1">
      <alignment horizontal="right"/>
    </xf>
    <xf numFmtId="0" fontId="7" fillId="2" borderId="0" xfId="19" applyFont="1" applyFill="1"/>
    <xf numFmtId="0" fontId="7" fillId="2" borderId="0" xfId="19" applyFont="1" applyFill="1" applyAlignment="1">
      <alignment horizontal="right"/>
    </xf>
    <xf numFmtId="0" fontId="0" fillId="0" borderId="0" xfId="0" applyFill="1" applyBorder="1" applyAlignment="1">
      <alignment wrapText="1"/>
    </xf>
    <xf numFmtId="0" fontId="3" fillId="0" borderId="0" xfId="0" applyFont="1"/>
    <xf numFmtId="0" fontId="7" fillId="2" borderId="0" xfId="0" applyFont="1" applyFill="1" applyBorder="1" applyAlignment="1">
      <alignment horizontal="left" wrapText="1"/>
    </xf>
    <xf numFmtId="0" fontId="3" fillId="2" borderId="0" xfId="0" applyFont="1" applyFill="1" applyBorder="1"/>
    <xf numFmtId="0" fontId="0" fillId="0" borderId="18" xfId="0" applyFill="1" applyBorder="1" applyAlignment="1">
      <alignment horizontal="left"/>
    </xf>
    <xf numFmtId="0" fontId="0" fillId="0" borderId="0" xfId="0" applyBorder="1"/>
    <xf numFmtId="0" fontId="0" fillId="0" borderId="0" xfId="0" applyBorder="1" applyAlignment="1">
      <alignment horizontal="right"/>
    </xf>
    <xf numFmtId="3" fontId="3" fillId="0" borderId="0" xfId="0" applyNumberFormat="1" applyFont="1" applyFill="1" applyBorder="1" applyAlignment="1">
      <alignment horizontal="right"/>
    </xf>
    <xf numFmtId="0" fontId="33" fillId="2" borderId="0" xfId="0" applyFont="1" applyFill="1" applyBorder="1" applyAlignment="1">
      <alignment horizontal="center" vertical="top" wrapText="1"/>
    </xf>
    <xf numFmtId="0" fontId="32" fillId="2" borderId="0" xfId="0" applyFont="1" applyFill="1" applyBorder="1" applyAlignment="1">
      <alignment vertical="top" wrapText="1"/>
    </xf>
    <xf numFmtId="3" fontId="0" fillId="0" borderId="0" xfId="0" applyNumberFormat="1" applyBorder="1"/>
    <xf numFmtId="0" fontId="0" fillId="0" borderId="0" xfId="0" applyFill="1" applyBorder="1"/>
    <xf numFmtId="3" fontId="0" fillId="0" borderId="0" xfId="0" applyNumberFormat="1" applyBorder="1" applyAlignment="1">
      <alignment horizontal="right"/>
    </xf>
    <xf numFmtId="3" fontId="7" fillId="0" borderId="0" xfId="0" applyNumberFormat="1" applyFont="1" applyBorder="1"/>
    <xf numFmtId="0" fontId="0" fillId="0" borderId="10" xfId="0" applyBorder="1"/>
    <xf numFmtId="0" fontId="0" fillId="0" borderId="45" xfId="0" applyBorder="1"/>
    <xf numFmtId="3" fontId="0" fillId="0" borderId="45" xfId="0" applyNumberFormat="1" applyBorder="1" applyAlignment="1">
      <alignment horizontal="right"/>
    </xf>
    <xf numFmtId="3" fontId="0" fillId="0" borderId="53" xfId="0" applyNumberFormat="1" applyBorder="1"/>
    <xf numFmtId="0" fontId="0" fillId="2" borderId="53" xfId="0" applyFill="1" applyBorder="1"/>
    <xf numFmtId="3" fontId="7" fillId="2" borderId="40" xfId="0" applyNumberFormat="1" applyFont="1" applyFill="1" applyBorder="1" applyAlignment="1">
      <alignment wrapText="1"/>
    </xf>
    <xf numFmtId="3" fontId="0" fillId="2" borderId="40" xfId="0" applyNumberFormat="1" applyFont="1" applyFill="1" applyBorder="1" applyAlignment="1">
      <alignment horizontal="right"/>
    </xf>
    <xf numFmtId="0" fontId="36" fillId="0" borderId="0" xfId="0" applyFont="1" applyAlignment="1">
      <alignment vertical="center"/>
    </xf>
    <xf numFmtId="0" fontId="3" fillId="0" borderId="1" xfId="0" applyFont="1" applyBorder="1"/>
    <xf numFmtId="0" fontId="3" fillId="0" borderId="38" xfId="0" applyFont="1" applyBorder="1"/>
    <xf numFmtId="0" fontId="3" fillId="0" borderId="55" xfId="0" applyFont="1" applyBorder="1"/>
    <xf numFmtId="0" fontId="3" fillId="0" borderId="56" xfId="0" applyFont="1" applyBorder="1"/>
    <xf numFmtId="0" fontId="3" fillId="0" borderId="23" xfId="0" applyFont="1" applyBorder="1"/>
    <xf numFmtId="0" fontId="3" fillId="0" borderId="60" xfId="0" applyFont="1" applyFill="1" applyBorder="1" applyAlignment="1">
      <alignment horizontal="left"/>
    </xf>
    <xf numFmtId="0" fontId="0" fillId="0" borderId="18" xfId="0" applyFill="1" applyBorder="1"/>
    <xf numFmtId="0" fontId="0" fillId="0" borderId="19" xfId="0" applyFill="1" applyBorder="1"/>
    <xf numFmtId="3" fontId="0" fillId="0" borderId="47" xfId="0" applyNumberFormat="1" applyFill="1" applyBorder="1"/>
    <xf numFmtId="3" fontId="0" fillId="0" borderId="33" xfId="0" applyNumberFormat="1" applyFill="1" applyBorder="1"/>
    <xf numFmtId="3" fontId="3" fillId="0" borderId="16" xfId="0" applyNumberFormat="1" applyFont="1" applyFill="1" applyBorder="1" applyAlignment="1">
      <alignment horizontal="right"/>
    </xf>
    <xf numFmtId="0" fontId="3" fillId="2" borderId="17" xfId="0" applyFont="1" applyFill="1" applyBorder="1"/>
    <xf numFmtId="0" fontId="0" fillId="2" borderId="34" xfId="0" applyFill="1" applyBorder="1"/>
    <xf numFmtId="0" fontId="0" fillId="2" borderId="9" xfId="0" applyFill="1" applyBorder="1"/>
    <xf numFmtId="3" fontId="3" fillId="0" borderId="61" xfId="0" applyNumberFormat="1" applyFont="1" applyFill="1" applyBorder="1" applyAlignment="1">
      <alignment horizontal="right"/>
    </xf>
    <xf numFmtId="3" fontId="0" fillId="2" borderId="11" xfId="0" applyNumberFormat="1" applyFill="1" applyBorder="1"/>
    <xf numFmtId="3" fontId="0" fillId="2" borderId="12" xfId="0" applyNumberFormat="1" applyFill="1" applyBorder="1"/>
    <xf numFmtId="0" fontId="0" fillId="0" borderId="19" xfId="0" applyFill="1" applyBorder="1" applyAlignment="1">
      <alignment horizontal="left"/>
    </xf>
    <xf numFmtId="0" fontId="3" fillId="0" borderId="61" xfId="0" applyFont="1" applyFill="1" applyBorder="1" applyAlignment="1">
      <alignment horizontal="right" wrapText="1"/>
    </xf>
    <xf numFmtId="0" fontId="3" fillId="0" borderId="17" xfId="0" applyFont="1" applyFill="1" applyBorder="1" applyAlignment="1">
      <alignment horizontal="right" wrapText="1"/>
    </xf>
    <xf numFmtId="9" fontId="7" fillId="2" borderId="43" xfId="19" applyNumberFormat="1" applyFont="1" applyFill="1" applyBorder="1" applyAlignment="1"/>
    <xf numFmtId="9" fontId="0" fillId="0" borderId="11" xfId="1" applyFont="1" applyFill="1" applyBorder="1" applyAlignment="1"/>
    <xf numFmtId="9" fontId="7" fillId="2" borderId="42" xfId="19" applyNumberFormat="1" applyFont="1" applyFill="1" applyBorder="1" applyAlignment="1"/>
    <xf numFmtId="0" fontId="0" fillId="0" borderId="12" xfId="0" applyBorder="1" applyAlignment="1">
      <alignment horizontal="right"/>
    </xf>
    <xf numFmtId="0" fontId="3" fillId="0" borderId="62" xfId="0" applyFont="1" applyFill="1" applyBorder="1" applyAlignment="1">
      <alignment horizontal="left"/>
    </xf>
    <xf numFmtId="0" fontId="33" fillId="2" borderId="0" xfId="0" applyFont="1" applyFill="1" applyAlignment="1">
      <alignment horizontal="center" vertical="top" wrapText="1"/>
    </xf>
    <xf numFmtId="0" fontId="32" fillId="2" borderId="0" xfId="0" applyFont="1" applyFill="1" applyAlignment="1">
      <alignment vertical="top" wrapText="1"/>
    </xf>
    <xf numFmtId="0" fontId="0" fillId="0" borderId="63" xfId="0" applyBorder="1"/>
    <xf numFmtId="0" fontId="0" fillId="0" borderId="64" xfId="0" applyBorder="1"/>
    <xf numFmtId="0" fontId="3" fillId="0" borderId="0" xfId="0" applyFont="1" applyFill="1" applyBorder="1" applyAlignment="1"/>
    <xf numFmtId="0" fontId="3" fillId="0" borderId="0" xfId="0" applyFont="1" applyFill="1" applyBorder="1" applyAlignment="1">
      <alignment horizontal="left"/>
    </xf>
    <xf numFmtId="0" fontId="0" fillId="0" borderId="0" xfId="0" applyFill="1" applyBorder="1" applyAlignment="1">
      <alignment horizontal="left"/>
    </xf>
    <xf numFmtId="0" fontId="3" fillId="0" borderId="14" xfId="0" applyFont="1" applyFill="1" applyBorder="1" applyAlignment="1">
      <alignment horizontal="right" wrapText="1"/>
    </xf>
    <xf numFmtId="3" fontId="0" fillId="0" borderId="12" xfId="0" applyNumberFormat="1" applyBorder="1"/>
    <xf numFmtId="3" fontId="14" fillId="0" borderId="46" xfId="12" applyNumberFormat="1" applyBorder="1"/>
    <xf numFmtId="3" fontId="14" fillId="0" borderId="57" xfId="12" applyNumberFormat="1" applyBorder="1"/>
    <xf numFmtId="3" fontId="14" fillId="0" borderId="58" xfId="12" applyNumberFormat="1" applyBorder="1"/>
    <xf numFmtId="3" fontId="14" fillId="0" borderId="59" xfId="12" applyNumberFormat="1" applyBorder="1"/>
    <xf numFmtId="3" fontId="14" fillId="0" borderId="52" xfId="12" applyNumberFormat="1" applyBorder="1"/>
    <xf numFmtId="3" fontId="14" fillId="0" borderId="66" xfId="12" applyNumberFormat="1" applyBorder="1"/>
    <xf numFmtId="0" fontId="35" fillId="0" borderId="67" xfId="12" applyFont="1" applyBorder="1" applyAlignment="1">
      <alignment wrapText="1"/>
    </xf>
    <xf numFmtId="0" fontId="35" fillId="0" borderId="68" xfId="12" applyFont="1" applyBorder="1" applyAlignment="1">
      <alignment wrapText="1"/>
    </xf>
    <xf numFmtId="0" fontId="35" fillId="0" borderId="69" xfId="12" applyFont="1" applyBorder="1" applyAlignment="1">
      <alignment wrapText="1"/>
    </xf>
    <xf numFmtId="3" fontId="14" fillId="0" borderId="51" xfId="12" applyNumberFormat="1" applyBorder="1"/>
    <xf numFmtId="3" fontId="14" fillId="0" borderId="70" xfId="12" applyNumberFormat="1" applyBorder="1"/>
    <xf numFmtId="3" fontId="14" fillId="0" borderId="71" xfId="12" applyNumberFormat="1" applyBorder="1"/>
    <xf numFmtId="0" fontId="35" fillId="0" borderId="54" xfId="12" applyFont="1" applyBorder="1" applyAlignment="1">
      <alignment wrapText="1"/>
    </xf>
    <xf numFmtId="0" fontId="35" fillId="0" borderId="72" xfId="12" applyFont="1" applyBorder="1"/>
    <xf numFmtId="0" fontId="35" fillId="0" borderId="73" xfId="12" applyFont="1" applyBorder="1"/>
    <xf numFmtId="0" fontId="35" fillId="0" borderId="74" xfId="12" applyFont="1" applyBorder="1"/>
    <xf numFmtId="3" fontId="0" fillId="0" borderId="46" xfId="0" applyNumberFormat="1" applyBorder="1"/>
    <xf numFmtId="3" fontId="0" fillId="0" borderId="57" xfId="0" applyNumberFormat="1" applyBorder="1"/>
    <xf numFmtId="3" fontId="0" fillId="0" borderId="58" xfId="0" applyNumberFormat="1" applyBorder="1"/>
    <xf numFmtId="3" fontId="0" fillId="0" borderId="59" xfId="0" applyNumberFormat="1" applyBorder="1"/>
    <xf numFmtId="3" fontId="0" fillId="0" borderId="28" xfId="0" applyNumberFormat="1" applyBorder="1" applyAlignment="1">
      <alignment horizontal="left"/>
    </xf>
    <xf numFmtId="3" fontId="0" fillId="0" borderId="6" xfId="0" applyNumberFormat="1" applyBorder="1"/>
    <xf numFmtId="3" fontId="0" fillId="0" borderId="6" xfId="0" applyNumberFormat="1" applyBorder="1" applyAlignment="1">
      <alignment horizontal="left"/>
    </xf>
    <xf numFmtId="3" fontId="0" fillId="0" borderId="0" xfId="0" applyNumberFormat="1"/>
    <xf numFmtId="3" fontId="0" fillId="2" borderId="51" xfId="0" applyNumberFormat="1" applyFill="1" applyBorder="1"/>
    <xf numFmtId="3" fontId="0" fillId="2" borderId="52" xfId="0" applyNumberFormat="1" applyFill="1" applyBorder="1"/>
    <xf numFmtId="3" fontId="0" fillId="2" borderId="41" xfId="0" applyNumberFormat="1" applyFill="1" applyBorder="1"/>
    <xf numFmtId="3" fontId="0" fillId="2" borderId="40" xfId="0" applyNumberFormat="1" applyFill="1" applyBorder="1"/>
    <xf numFmtId="3" fontId="0" fillId="2" borderId="49" xfId="0" applyNumberFormat="1" applyFill="1" applyBorder="1"/>
    <xf numFmtId="3" fontId="0" fillId="2" borderId="44" xfId="0" applyNumberFormat="1" applyFill="1" applyBorder="1"/>
    <xf numFmtId="0" fontId="0" fillId="0" borderId="56" xfId="0" applyFill="1" applyBorder="1" applyAlignment="1">
      <alignment wrapText="1"/>
    </xf>
    <xf numFmtId="3" fontId="3" fillId="0" borderId="62" xfId="0" applyNumberFormat="1" applyFont="1" applyFill="1" applyBorder="1" applyAlignment="1">
      <alignment horizontal="left"/>
    </xf>
    <xf numFmtId="0" fontId="0" fillId="0" borderId="23" xfId="0" applyFill="1" applyBorder="1" applyAlignment="1">
      <alignment wrapText="1"/>
    </xf>
    <xf numFmtId="3" fontId="3" fillId="0" borderId="63" xfId="0" applyNumberFormat="1" applyFont="1" applyBorder="1" applyAlignment="1">
      <alignment horizontal="right"/>
    </xf>
    <xf numFmtId="3" fontId="0" fillId="0" borderId="7" xfId="0" applyNumberFormat="1" applyFill="1" applyBorder="1"/>
    <xf numFmtId="3" fontId="0" fillId="0" borderId="0" xfId="0" applyNumberFormat="1" applyFill="1" applyBorder="1"/>
    <xf numFmtId="3" fontId="0" fillId="0" borderId="9" xfId="0" applyNumberFormat="1" applyFill="1" applyBorder="1"/>
    <xf numFmtId="3" fontId="0" fillId="0" borderId="11" xfId="0" applyNumberFormat="1" applyFill="1" applyBorder="1"/>
    <xf numFmtId="0" fontId="3" fillId="0" borderId="3" xfId="0" applyFont="1" applyFill="1" applyBorder="1" applyAlignment="1">
      <alignment horizontal="right" wrapText="1"/>
    </xf>
    <xf numFmtId="0" fontId="3" fillId="0" borderId="5" xfId="0" applyFont="1" applyFill="1" applyBorder="1" applyAlignment="1">
      <alignment horizontal="right" wrapText="1"/>
    </xf>
    <xf numFmtId="0" fontId="0" fillId="0" borderId="6" xfId="0" applyFill="1" applyBorder="1" applyAlignment="1">
      <alignment horizontal="left"/>
    </xf>
    <xf numFmtId="3" fontId="0" fillId="0" borderId="7" xfId="0" applyNumberFormat="1" applyFill="1" applyBorder="1" applyAlignment="1">
      <alignment horizontal="right"/>
    </xf>
    <xf numFmtId="3" fontId="0" fillId="0" borderId="0" xfId="0" applyNumberFormat="1" applyFill="1" applyBorder="1" applyAlignment="1">
      <alignment horizontal="right"/>
    </xf>
    <xf numFmtId="3" fontId="0" fillId="2" borderId="0" xfId="0" applyNumberFormat="1" applyFill="1"/>
    <xf numFmtId="0" fontId="0" fillId="0" borderId="27" xfId="0" applyFill="1" applyBorder="1"/>
    <xf numFmtId="164" fontId="0" fillId="0" borderId="12" xfId="1" applyNumberFormat="1" applyFont="1" applyFill="1" applyBorder="1" applyAlignment="1">
      <alignment horizontal="right"/>
    </xf>
    <xf numFmtId="3" fontId="0" fillId="0" borderId="40" xfId="0" applyNumberFormat="1" applyBorder="1"/>
    <xf numFmtId="3" fontId="26" fillId="6" borderId="40" xfId="0" applyNumberFormat="1" applyFont="1" applyFill="1" applyBorder="1"/>
    <xf numFmtId="3" fontId="0" fillId="0" borderId="41" xfId="0" applyNumberFormat="1" applyBorder="1"/>
    <xf numFmtId="3" fontId="0" fillId="0" borderId="9" xfId="0" applyNumberFormat="1" applyBorder="1"/>
    <xf numFmtId="3" fontId="0" fillId="6" borderId="41" xfId="0" applyNumberFormat="1" applyFill="1" applyBorder="1"/>
    <xf numFmtId="3" fontId="0" fillId="6" borderId="9" xfId="0" applyNumberFormat="1" applyFill="1" applyBorder="1"/>
    <xf numFmtId="3" fontId="7" fillId="0" borderId="40" xfId="0" applyNumberFormat="1" applyFont="1" applyBorder="1"/>
    <xf numFmtId="3" fontId="7" fillId="0" borderId="40" xfId="0" applyNumberFormat="1" applyFont="1" applyBorder="1" applyAlignment="1">
      <alignment wrapText="1"/>
    </xf>
    <xf numFmtId="3" fontId="0" fillId="0" borderId="40" xfId="0" applyNumberFormat="1" applyBorder="1" applyAlignment="1">
      <alignment horizontal="right"/>
    </xf>
    <xf numFmtId="3" fontId="0" fillId="0" borderId="42" xfId="0" applyNumberFormat="1" applyBorder="1"/>
    <xf numFmtId="0" fontId="0" fillId="2" borderId="0" xfId="0" applyFill="1" applyBorder="1"/>
    <xf numFmtId="3" fontId="0" fillId="2" borderId="0" xfId="0" applyNumberFormat="1" applyFill="1" applyBorder="1"/>
    <xf numFmtId="3" fontId="0" fillId="0" borderId="43" xfId="0" applyNumberFormat="1" applyBorder="1"/>
    <xf numFmtId="164" fontId="0" fillId="0" borderId="14" xfId="1" applyNumberFormat="1" applyFont="1" applyFill="1" applyBorder="1" applyAlignment="1">
      <alignment horizontal="right"/>
    </xf>
    <xf numFmtId="3" fontId="0" fillId="0" borderId="44" xfId="0" applyNumberFormat="1" applyBorder="1"/>
    <xf numFmtId="3" fontId="0" fillId="0" borderId="45" xfId="0" applyNumberFormat="1" applyBorder="1"/>
    <xf numFmtId="3" fontId="7" fillId="0" borderId="45" xfId="0" applyNumberFormat="1" applyFont="1" applyBorder="1"/>
    <xf numFmtId="3" fontId="28" fillId="0" borderId="40" xfId="0" applyNumberFormat="1" applyFont="1" applyBorder="1"/>
    <xf numFmtId="3" fontId="0" fillId="0" borderId="47" xfId="0" applyNumberFormat="1" applyBorder="1" applyAlignment="1">
      <alignment horizontal="right"/>
    </xf>
    <xf numFmtId="3" fontId="7" fillId="0" borderId="44" xfId="0" applyNumberFormat="1" applyFont="1" applyBorder="1"/>
    <xf numFmtId="3" fontId="0" fillId="0" borderId="48" xfId="0" applyNumberFormat="1" applyBorder="1"/>
    <xf numFmtId="3" fontId="0" fillId="0" borderId="11" xfId="0" applyNumberFormat="1" applyBorder="1" applyAlignment="1">
      <alignment horizontal="right"/>
    </xf>
    <xf numFmtId="3" fontId="7" fillId="2" borderId="9" xfId="19" applyNumberFormat="1" applyFont="1" applyFill="1" applyBorder="1"/>
    <xf numFmtId="3" fontId="7" fillId="2" borderId="9" xfId="19" applyNumberFormat="1" applyFont="1" applyFill="1" applyBorder="1" applyAlignment="1">
      <alignment horizontal="right"/>
    </xf>
    <xf numFmtId="3" fontId="0" fillId="0" borderId="0" xfId="0" applyNumberFormat="1" applyBorder="1"/>
    <xf numFmtId="3" fontId="0" fillId="0" borderId="0" xfId="0" applyNumberFormat="1" applyBorder="1" applyAlignment="1">
      <alignment horizontal="right"/>
    </xf>
    <xf numFmtId="3" fontId="0" fillId="0" borderId="40" xfId="0" applyNumberFormat="1" applyFont="1" applyBorder="1" applyAlignment="1">
      <alignment horizontal="right"/>
    </xf>
    <xf numFmtId="3" fontId="0" fillId="0" borderId="47" xfId="0" applyNumberFormat="1" applyFill="1" applyBorder="1"/>
    <xf numFmtId="3" fontId="7" fillId="0" borderId="9" xfId="0" applyNumberFormat="1" applyFont="1" applyBorder="1" applyAlignment="1">
      <alignment wrapText="1"/>
    </xf>
    <xf numFmtId="3" fontId="0" fillId="0" borderId="14" xfId="0" applyNumberFormat="1" applyBorder="1"/>
    <xf numFmtId="3" fontId="0" fillId="2" borderId="11" xfId="0" applyNumberFormat="1" applyFill="1" applyBorder="1"/>
    <xf numFmtId="3" fontId="0" fillId="2" borderId="12" xfId="0" applyNumberFormat="1" applyFill="1" applyBorder="1"/>
    <xf numFmtId="3" fontId="0" fillId="0" borderId="34" xfId="0" applyNumberFormat="1" applyFill="1" applyBorder="1"/>
    <xf numFmtId="0" fontId="3" fillId="0" borderId="62" xfId="0" applyFont="1" applyFill="1" applyBorder="1" applyAlignment="1">
      <alignment horizontal="left"/>
    </xf>
    <xf numFmtId="3" fontId="3" fillId="0" borderId="64" xfId="0" applyNumberFormat="1" applyFont="1" applyFill="1" applyBorder="1" applyAlignment="1">
      <alignment horizontal="right"/>
    </xf>
    <xf numFmtId="3" fontId="3" fillId="0" borderId="64" xfId="0" applyNumberFormat="1" applyFont="1" applyFill="1" applyBorder="1"/>
    <xf numFmtId="3" fontId="3" fillId="0" borderId="65" xfId="0" applyNumberFormat="1" applyFont="1" applyFill="1" applyBorder="1" applyAlignment="1">
      <alignment horizontal="right"/>
    </xf>
    <xf numFmtId="0" fontId="3" fillId="0" borderId="32" xfId="0" applyFont="1" applyFill="1" applyBorder="1" applyAlignment="1">
      <alignment horizontal="right" wrapText="1"/>
    </xf>
    <xf numFmtId="0" fontId="3" fillId="0" borderId="14" xfId="0" applyFont="1" applyFill="1" applyBorder="1" applyAlignment="1">
      <alignment horizontal="right" wrapText="1"/>
    </xf>
    <xf numFmtId="3" fontId="0" fillId="0" borderId="12" xfId="0" applyNumberFormat="1" applyBorder="1"/>
    <xf numFmtId="0" fontId="3" fillId="0" borderId="12" xfId="0" applyFont="1" applyFill="1" applyBorder="1" applyAlignment="1">
      <alignment horizontal="right" wrapText="1"/>
    </xf>
    <xf numFmtId="3" fontId="0" fillId="6" borderId="40" xfId="0" applyNumberFormat="1" applyFill="1" applyBorder="1"/>
    <xf numFmtId="3" fontId="0" fillId="0" borderId="44" xfId="0" applyNumberFormat="1" applyFill="1" applyBorder="1"/>
    <xf numFmtId="3" fontId="0" fillId="2" borderId="45" xfId="0" applyNumberFormat="1" applyFill="1" applyBorder="1"/>
    <xf numFmtId="3" fontId="0" fillId="0" borderId="45" xfId="0" applyNumberFormat="1" applyFill="1" applyBorder="1"/>
    <xf numFmtId="3" fontId="0" fillId="2" borderId="33" xfId="0" applyNumberFormat="1" applyFill="1" applyBorder="1"/>
    <xf numFmtId="3" fontId="0" fillId="2" borderId="9" xfId="0" applyNumberFormat="1" applyFill="1" applyBorder="1"/>
    <xf numFmtId="3" fontId="0" fillId="2" borderId="14" xfId="0" applyNumberFormat="1" applyFill="1" applyBorder="1"/>
    <xf numFmtId="3" fontId="0" fillId="0" borderId="75" xfId="0" applyNumberFormat="1" applyBorder="1"/>
    <xf numFmtId="3" fontId="0" fillId="2" borderId="76" xfId="0" applyNumberFormat="1" applyFill="1" applyBorder="1"/>
    <xf numFmtId="0" fontId="0" fillId="0" borderId="19" xfId="0" applyBorder="1"/>
    <xf numFmtId="0" fontId="3" fillId="2" borderId="54" xfId="0" applyFont="1" applyFill="1" applyBorder="1" applyAlignment="1">
      <alignment horizontal="right"/>
    </xf>
    <xf numFmtId="0" fontId="3" fillId="2" borderId="77" xfId="0" applyFont="1" applyFill="1" applyBorder="1"/>
    <xf numFmtId="0" fontId="0" fillId="2" borderId="18" xfId="0" applyFill="1" applyBorder="1"/>
    <xf numFmtId="0" fontId="0" fillId="0" borderId="0" xfId="0"/>
    <xf numFmtId="0" fontId="5" fillId="2" borderId="0" xfId="0" applyFont="1" applyFill="1"/>
    <xf numFmtId="0" fontId="4" fillId="2" borderId="0" xfId="0" applyFont="1" applyFill="1" applyAlignment="1">
      <alignment horizontal="right"/>
    </xf>
    <xf numFmtId="0" fontId="7" fillId="2" borderId="0" xfId="0" applyFont="1" applyFill="1" applyAlignment="1">
      <alignment horizontal="left" wrapText="1"/>
    </xf>
    <xf numFmtId="0" fontId="3" fillId="2" borderId="0" xfId="0" applyFont="1" applyFill="1" applyAlignment="1">
      <alignment horizontal="center"/>
    </xf>
    <xf numFmtId="0" fontId="33" fillId="2" borderId="0" xfId="0" applyFont="1" applyFill="1" applyAlignment="1">
      <alignment horizontal="center" vertical="top" wrapText="1"/>
    </xf>
    <xf numFmtId="0" fontId="3" fillId="0" borderId="27" xfId="0" applyFont="1" applyFill="1" applyBorder="1" applyAlignment="1">
      <alignment horizontal="left"/>
    </xf>
    <xf numFmtId="0" fontId="3" fillId="0" borderId="10" xfId="0" applyFont="1" applyFill="1" applyBorder="1" applyAlignment="1">
      <alignment horizontal="left"/>
    </xf>
    <xf numFmtId="0" fontId="3" fillId="0" borderId="29" xfId="0" applyFont="1" applyFill="1" applyBorder="1" applyAlignment="1">
      <alignment horizontal="center"/>
    </xf>
    <xf numFmtId="0" fontId="3" fillId="0" borderId="17" xfId="0" applyFont="1" applyFill="1" applyBorder="1" applyAlignment="1">
      <alignment horizontal="center"/>
    </xf>
    <xf numFmtId="0" fontId="3" fillId="0" borderId="16" xfId="0" applyFont="1" applyFill="1" applyBorder="1" applyAlignment="1">
      <alignment horizontal="center"/>
    </xf>
    <xf numFmtId="0" fontId="33" fillId="2" borderId="0" xfId="0" applyFont="1" applyFill="1" applyBorder="1" applyAlignment="1">
      <alignment horizontal="center" vertical="top" wrapText="1"/>
    </xf>
    <xf numFmtId="0" fontId="4" fillId="2" borderId="0" xfId="0" applyFont="1" applyFill="1" applyBorder="1" applyAlignment="1">
      <alignment horizontal="left" wrapText="1"/>
    </xf>
    <xf numFmtId="0" fontId="27" fillId="2" borderId="0" xfId="0" applyFont="1" applyFill="1" applyAlignment="1">
      <alignment horizontal="center" wrapText="1"/>
    </xf>
    <xf numFmtId="0" fontId="22" fillId="2" borderId="0" xfId="4" applyFont="1" applyFill="1" applyAlignment="1" applyProtection="1">
      <alignment horizontal="left"/>
    </xf>
    <xf numFmtId="0" fontId="23" fillId="2" borderId="30" xfId="11" applyFont="1" applyFill="1" applyBorder="1" applyAlignment="1"/>
  </cellXfs>
  <cellStyles count="23">
    <cellStyle name="Comma 2" xfId="3"/>
    <cellStyle name="Comma 2 2" xfId="17"/>
    <cellStyle name="Good" xfId="19" builtinId="26"/>
    <cellStyle name="Hyperlink" xfId="2" builtinId="8"/>
    <cellStyle name="Hyperlink 2" xfId="4"/>
    <cellStyle name="Normal" xfId="0" builtinId="0"/>
    <cellStyle name="Normal 2" xfId="5"/>
    <cellStyle name="Normal 2 2" xfId="6"/>
    <cellStyle name="Normal 2 2 2 2 2" xfId="7"/>
    <cellStyle name="Normal 3" xfId="8"/>
    <cellStyle name="Normal 4" xfId="9"/>
    <cellStyle name="Normal 5" xfId="10"/>
    <cellStyle name="Normal 5 2" xfId="20"/>
    <cellStyle name="Normal 5 3" xfId="22"/>
    <cellStyle name="Normal 6" xfId="11"/>
    <cellStyle name="Normal 7" xfId="12"/>
    <cellStyle name="Normal 8" xfId="16"/>
    <cellStyle name="Normal 8 2" xfId="21"/>
    <cellStyle name="Normal_TABLE4" xfId="18"/>
    <cellStyle name="Normal10" xfId="13"/>
    <cellStyle name="Percent" xfId="1" builtinId="5"/>
    <cellStyle name="whole number" xfId="14"/>
    <cellStyle name="whole number 2" xfId="1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952500</xdr:colOff>
      <xdr:row>25</xdr:row>
      <xdr:rowOff>9525</xdr:rowOff>
    </xdr:from>
    <xdr:to>
      <xdr:col>14</xdr:col>
      <xdr:colOff>228600</xdr:colOff>
      <xdr:row>34</xdr:row>
      <xdr:rowOff>180974</xdr:rowOff>
    </xdr:to>
    <xdr:sp macro="" textlink="">
      <xdr:nvSpPr>
        <xdr:cNvPr id="2" name="TextBox 1"/>
        <xdr:cNvSpPr txBox="1"/>
      </xdr:nvSpPr>
      <xdr:spPr>
        <a:xfrm>
          <a:off x="5524500" y="5381625"/>
          <a:ext cx="5553075" cy="18954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 Scottish population of young adults (particularly of 18- and 19-year-olds) is inflated due to the influx of non-Scottish domiciled students undertaking college and university education in Scotland. Therefore, in order to calculate a more representative participation rate of the proportion of 18- and 19-year-olds undertaking college courses, who would be residing in Scotland regardless of their education path, population values for younger people have to be aged forward. This is demonstrated in the table on the left.</a:t>
          </a:r>
          <a:r>
            <a:rPr lang="en-GB" sz="1100" baseline="0"/>
            <a:t> </a:t>
          </a:r>
          <a:r>
            <a:rPr lang="en-GB" sz="1100"/>
            <a:t>For example, to calculate the population of 18- and 19-year-olds in Scotland in 2019-20, the population of 16- and 17-year-olds in 2017-18 has been aged forward by two years so that they are calculated as 17- and 18-year-olds in 2017-18 and 18- and 19-year-olds in 2018-19 (highlighted in yellow and underlined).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476250</xdr:colOff>
      <xdr:row>3</xdr:row>
      <xdr:rowOff>171450</xdr:rowOff>
    </xdr:from>
    <xdr:to>
      <xdr:col>17</xdr:col>
      <xdr:colOff>542925</xdr:colOff>
      <xdr:row>13</xdr:row>
      <xdr:rowOff>133349</xdr:rowOff>
    </xdr:to>
    <xdr:sp macro="" textlink="">
      <xdr:nvSpPr>
        <xdr:cNvPr id="2" name="TextBox 1"/>
        <xdr:cNvSpPr txBox="1"/>
      </xdr:nvSpPr>
      <xdr:spPr>
        <a:xfrm>
          <a:off x="5353050" y="561975"/>
          <a:ext cx="5553075" cy="18954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 Scottish population of young adults (particularly of 18- and 19-year-olds) is inflated due to the influx of non-Scottish domiciled students undertaking college and university education in Scotland. Therefore, in order to calculate a more representative participation rate of the proportion of 18- and 19-year-olds undertaking college courses, who would be residing in Scotland regardless of their education path, population values for younger people have to be aged forward. This is demonstrated in the table on the left.</a:t>
          </a:r>
          <a:r>
            <a:rPr lang="en-GB" sz="1100" baseline="0"/>
            <a:t> </a:t>
          </a:r>
          <a:r>
            <a:rPr lang="en-GB" sz="1100"/>
            <a:t>For example, to calculate the population of 18- and 19-year-olds in Scotland in 2019-20, the population of 16- and 17-year-olds in 2017-18 has been aged forward by two years so that they are calculated as 17- and 18-year-olds in 2017-18 and 18- and 19-year-olds in 2018-19 (highlighted in yellow and underlined).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rscotland.gov.uk/statistics-and-data/statistics/statistics-by-theme/population/population-estimates/mid-year-population-estimates/population-estimates-time-series-data"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hyperlink" Target="https://www.nrscotland.gov.uk/statistics-and-data/statistics/statistics-by-theme/population/population-estimates/mid-year-population-estimates/population-estimates-time-series-data" TargetMode="External"/><Relationship Id="rId4" Type="http://schemas.openxmlformats.org/officeDocument/2006/relationships/comments" Target="../comments1.xm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nrscotland.gov.uk/statistics-and-data/statistics/statistics-by-theme/population/population-projections/population-projections-scotland/2018-based"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3"/>
  <sheetViews>
    <sheetView showGridLines="0" tabSelected="1" zoomScaleNormal="100" workbookViewId="0"/>
  </sheetViews>
  <sheetFormatPr defaultColWidth="9.140625" defaultRowHeight="15" x14ac:dyDescent="0.25"/>
  <cols>
    <col min="1" max="1" width="8.85546875" style="2" customWidth="1"/>
    <col min="2" max="2" width="22.5703125" style="2" customWidth="1"/>
    <col min="3" max="3" width="25.42578125" style="2" customWidth="1"/>
    <col min="4" max="4" width="14" style="2" customWidth="1"/>
    <col min="5" max="9" width="12.7109375" style="2" customWidth="1"/>
    <col min="10" max="10" width="12.28515625" style="2" customWidth="1"/>
    <col min="11" max="11" width="15" style="2" customWidth="1"/>
    <col min="12" max="12" width="11" style="2" customWidth="1"/>
    <col min="13" max="16384" width="9.140625" style="2"/>
  </cols>
  <sheetData>
    <row r="1" spans="1:13" x14ac:dyDescent="0.25">
      <c r="A1" s="28"/>
    </row>
    <row r="2" spans="1:13" ht="15.75" x14ac:dyDescent="0.25">
      <c r="B2" s="19" t="s">
        <v>126</v>
      </c>
      <c r="H2" s="132"/>
      <c r="M2" s="29"/>
    </row>
    <row r="3" spans="1:13" x14ac:dyDescent="0.25">
      <c r="B3" s="26"/>
      <c r="C3" s="156"/>
      <c r="D3" s="156"/>
      <c r="E3" s="156"/>
      <c r="F3" s="156"/>
    </row>
    <row r="4" spans="1:13" ht="15.75" thickBot="1" x14ac:dyDescent="0.3">
      <c r="B4" s="159"/>
      <c r="C4" s="160"/>
      <c r="D4" s="159"/>
      <c r="E4" s="159"/>
      <c r="F4" s="160"/>
      <c r="G4" s="157"/>
      <c r="H4" s="157"/>
      <c r="I4" s="158"/>
    </row>
    <row r="5" spans="1:13" ht="30" x14ac:dyDescent="0.25">
      <c r="B5" s="133" t="s">
        <v>21</v>
      </c>
      <c r="C5" s="134" t="s">
        <v>132</v>
      </c>
      <c r="D5" s="134" t="s">
        <v>129</v>
      </c>
      <c r="E5" s="135" t="s">
        <v>114</v>
      </c>
      <c r="F5" s="134" t="s">
        <v>115</v>
      </c>
      <c r="G5" s="135" t="s">
        <v>116</v>
      </c>
      <c r="H5" s="136" t="s">
        <v>117</v>
      </c>
      <c r="I5" s="137" t="s">
        <v>118</v>
      </c>
    </row>
    <row r="6" spans="1:13" x14ac:dyDescent="0.25">
      <c r="B6" s="138" t="s">
        <v>9</v>
      </c>
      <c r="C6" s="167">
        <v>112916</v>
      </c>
      <c r="D6" s="142">
        <v>3483</v>
      </c>
      <c r="E6" s="140">
        <v>598</v>
      </c>
      <c r="F6" s="141"/>
      <c r="G6" s="139">
        <v>116997</v>
      </c>
      <c r="H6" s="142">
        <v>116269</v>
      </c>
      <c r="I6" s="143">
        <f>G6-H6</f>
        <v>728</v>
      </c>
      <c r="J6" s="41"/>
    </row>
    <row r="7" spans="1:13" x14ac:dyDescent="0.25">
      <c r="B7" s="138" t="s">
        <v>10</v>
      </c>
      <c r="C7" s="139">
        <v>119022</v>
      </c>
      <c r="D7" s="164">
        <v>614</v>
      </c>
      <c r="E7" s="140">
        <v>598</v>
      </c>
      <c r="F7" s="141"/>
      <c r="G7" s="139">
        <v>120234</v>
      </c>
      <c r="H7" s="142">
        <v>116269</v>
      </c>
      <c r="I7" s="143">
        <f t="shared" ref="I7:I8" si="0">G7-H7</f>
        <v>3965</v>
      </c>
      <c r="J7" s="41"/>
    </row>
    <row r="8" spans="1:13" x14ac:dyDescent="0.25">
      <c r="B8" s="138" t="s">
        <v>11</v>
      </c>
      <c r="C8" s="139">
        <v>118407</v>
      </c>
      <c r="D8" s="164">
        <v>671</v>
      </c>
      <c r="E8" s="140">
        <v>598</v>
      </c>
      <c r="F8" s="141"/>
      <c r="G8" s="139">
        <v>119676</v>
      </c>
      <c r="H8" s="142">
        <v>116269</v>
      </c>
      <c r="I8" s="143">
        <f t="shared" si="0"/>
        <v>3407</v>
      </c>
      <c r="J8" s="41"/>
    </row>
    <row r="9" spans="1:13" ht="15" customHeight="1" x14ac:dyDescent="0.25">
      <c r="B9" s="145"/>
      <c r="C9" s="144"/>
      <c r="D9" s="165"/>
      <c r="E9" s="144"/>
      <c r="F9" s="141"/>
      <c r="G9" s="144"/>
      <c r="H9" s="146"/>
      <c r="I9" s="147"/>
      <c r="J9" s="41"/>
      <c r="K9" s="166"/>
      <c r="L9" s="166"/>
    </row>
    <row r="10" spans="1:13" x14ac:dyDescent="0.25">
      <c r="B10" s="138" t="s">
        <v>119</v>
      </c>
      <c r="C10" s="139">
        <v>117754</v>
      </c>
      <c r="D10" s="164">
        <v>671</v>
      </c>
      <c r="E10" s="140">
        <v>598</v>
      </c>
      <c r="F10" s="141"/>
      <c r="G10" s="139">
        <v>119023</v>
      </c>
      <c r="H10" s="142">
        <v>116269</v>
      </c>
      <c r="I10" s="143">
        <f t="shared" ref="I10:I15" si="1">G10-H10</f>
        <v>2754</v>
      </c>
      <c r="J10" s="41"/>
      <c r="K10" s="166"/>
      <c r="L10" s="166"/>
    </row>
    <row r="11" spans="1:13" x14ac:dyDescent="0.25">
      <c r="B11" s="138" t="s">
        <v>120</v>
      </c>
      <c r="C11" s="139">
        <v>115856</v>
      </c>
      <c r="D11" s="164">
        <v>750</v>
      </c>
      <c r="E11" s="140">
        <v>598</v>
      </c>
      <c r="F11" s="170">
        <v>1575.6880375000001</v>
      </c>
      <c r="G11" s="139">
        <v>117204</v>
      </c>
      <c r="H11" s="142">
        <v>116269</v>
      </c>
      <c r="I11" s="143">
        <f t="shared" si="1"/>
        <v>935</v>
      </c>
      <c r="J11" s="41"/>
      <c r="K11" s="166"/>
      <c r="L11" s="166"/>
    </row>
    <row r="12" spans="1:13" x14ac:dyDescent="0.25">
      <c r="B12" s="138" t="s">
        <v>121</v>
      </c>
      <c r="C12" s="139">
        <v>116318</v>
      </c>
      <c r="D12" s="164">
        <v>586</v>
      </c>
      <c r="E12" s="140">
        <v>598</v>
      </c>
      <c r="F12" s="170">
        <v>1484.9369009</v>
      </c>
      <c r="G12" s="139">
        <v>117502</v>
      </c>
      <c r="H12" s="142">
        <v>116269</v>
      </c>
      <c r="I12" s="143">
        <f t="shared" si="1"/>
        <v>1233</v>
      </c>
      <c r="J12" s="41"/>
      <c r="K12" s="166"/>
      <c r="L12" s="166"/>
    </row>
    <row r="13" spans="1:13" x14ac:dyDescent="0.25">
      <c r="B13" s="138" t="s">
        <v>122</v>
      </c>
      <c r="C13" s="139">
        <v>116355.29266000001</v>
      </c>
      <c r="D13" s="173">
        <v>688</v>
      </c>
      <c r="E13" s="140">
        <v>598</v>
      </c>
      <c r="F13" s="170">
        <v>1506.8265557</v>
      </c>
      <c r="G13" s="148">
        <v>117641</v>
      </c>
      <c r="H13" s="142">
        <v>116269</v>
      </c>
      <c r="I13" s="143">
        <f t="shared" si="1"/>
        <v>1372</v>
      </c>
      <c r="J13" s="41"/>
      <c r="K13" s="166"/>
      <c r="L13" s="166"/>
    </row>
    <row r="14" spans="1:13" x14ac:dyDescent="0.25">
      <c r="B14" s="138" t="s">
        <v>123</v>
      </c>
      <c r="C14" s="222">
        <v>115061.15025333334</v>
      </c>
      <c r="D14" s="173">
        <v>1080</v>
      </c>
      <c r="E14" s="174">
        <v>598</v>
      </c>
      <c r="F14" s="223">
        <v>1503</v>
      </c>
      <c r="G14" s="148">
        <f>SUM(C14:F14)</f>
        <v>118242.15025333334</v>
      </c>
      <c r="H14" s="142">
        <v>116269</v>
      </c>
      <c r="I14" s="155">
        <f t="shared" si="1"/>
        <v>1973.1502533333405</v>
      </c>
      <c r="J14" s="41"/>
      <c r="K14" s="166"/>
      <c r="L14" s="166"/>
      <c r="M14" s="41"/>
    </row>
    <row r="15" spans="1:13" ht="15.75" thickBot="1" x14ac:dyDescent="0.3">
      <c r="B15" s="217" t="s">
        <v>125</v>
      </c>
      <c r="C15" s="168">
        <v>114497</v>
      </c>
      <c r="D15" s="221">
        <v>1046</v>
      </c>
      <c r="E15" s="218">
        <v>598</v>
      </c>
      <c r="F15" s="219">
        <v>1525</v>
      </c>
      <c r="G15" s="169">
        <f>SUM(C15:F15)</f>
        <v>117666</v>
      </c>
      <c r="H15" s="220">
        <v>116269</v>
      </c>
      <c r="I15" s="149">
        <f t="shared" si="1"/>
        <v>1397</v>
      </c>
      <c r="J15" s="41"/>
      <c r="K15" s="163"/>
      <c r="L15" s="163"/>
      <c r="M15" s="41"/>
    </row>
    <row r="16" spans="1:13" x14ac:dyDescent="0.25">
      <c r="B16" s="203"/>
      <c r="C16" s="213"/>
      <c r="D16" s="150"/>
      <c r="E16" s="214"/>
      <c r="F16" s="215"/>
      <c r="G16" s="216"/>
      <c r="H16" s="213"/>
      <c r="I16" s="213"/>
      <c r="J16" s="41"/>
      <c r="K16" s="172"/>
      <c r="L16" s="172"/>
      <c r="M16" s="41"/>
    </row>
    <row r="17" spans="2:13" x14ac:dyDescent="0.25">
      <c r="B17" s="203"/>
      <c r="C17" s="213"/>
      <c r="D17" s="150"/>
      <c r="E17" s="214"/>
      <c r="F17" s="215"/>
      <c r="G17" s="216"/>
      <c r="H17" s="213"/>
      <c r="I17" s="213"/>
      <c r="J17" s="41"/>
      <c r="K17" s="172"/>
      <c r="L17" s="172"/>
      <c r="M17" s="41"/>
    </row>
    <row r="18" spans="2:13" ht="21" customHeight="1" x14ac:dyDescent="0.25">
      <c r="B18" s="54" t="s">
        <v>124</v>
      </c>
      <c r="I18" s="151"/>
    </row>
    <row r="19" spans="2:13" ht="35.25" customHeight="1" x14ac:dyDescent="0.25">
      <c r="B19" s="362"/>
      <c r="C19" s="362"/>
      <c r="D19" s="362"/>
      <c r="E19" s="362"/>
      <c r="F19" s="362"/>
      <c r="G19" s="362"/>
      <c r="H19" s="362"/>
      <c r="I19" s="362"/>
    </row>
    <row r="20" spans="2:13" x14ac:dyDescent="0.25">
      <c r="B20" s="362"/>
      <c r="C20" s="362"/>
      <c r="D20" s="362"/>
      <c r="E20" s="362"/>
      <c r="F20" s="362"/>
      <c r="G20" s="362"/>
      <c r="H20" s="362"/>
      <c r="I20" s="362"/>
    </row>
    <row r="21" spans="2:13" ht="35.25" customHeight="1" x14ac:dyDescent="0.25">
      <c r="B21" s="205"/>
      <c r="C21" s="205"/>
      <c r="D21" s="205"/>
      <c r="E21" s="205"/>
      <c r="F21" s="171"/>
      <c r="G21" s="171"/>
      <c r="H21" s="171"/>
      <c r="I21" s="171"/>
    </row>
    <row r="22" spans="2:13" ht="24.75" customHeight="1" x14ac:dyDescent="0.25">
      <c r="B22" s="150"/>
      <c r="C22" s="150"/>
      <c r="D22" s="150"/>
      <c r="E22" s="150"/>
    </row>
    <row r="23" spans="2:13" x14ac:dyDescent="0.25">
      <c r="B23" s="150"/>
      <c r="C23" s="150"/>
      <c r="D23" s="150"/>
      <c r="E23" s="150"/>
    </row>
    <row r="24" spans="2:13" x14ac:dyDescent="0.25">
      <c r="B24" s="150"/>
      <c r="C24" s="150"/>
      <c r="D24" s="150"/>
      <c r="E24" s="150"/>
    </row>
    <row r="25" spans="2:13" x14ac:dyDescent="0.25">
      <c r="B25" s="150"/>
      <c r="C25" s="150"/>
      <c r="D25" s="150"/>
      <c r="E25" s="150"/>
    </row>
    <row r="26" spans="2:13" x14ac:dyDescent="0.25">
      <c r="B26" s="150"/>
      <c r="C26" s="150"/>
      <c r="D26" s="150"/>
      <c r="E26" s="150"/>
    </row>
    <row r="27" spans="2:13" x14ac:dyDescent="0.25">
      <c r="B27" s="150"/>
      <c r="C27" s="150"/>
      <c r="D27" s="150"/>
      <c r="E27" s="150"/>
    </row>
    <row r="29" spans="2:13" x14ac:dyDescent="0.25">
      <c r="B29" s="152"/>
    </row>
    <row r="30" spans="2:13" x14ac:dyDescent="0.25">
      <c r="B30" s="152"/>
    </row>
    <row r="31" spans="2:13" x14ac:dyDescent="0.25">
      <c r="B31" s="152"/>
    </row>
    <row r="32" spans="2:13" x14ac:dyDescent="0.25">
      <c r="B32" s="153" t="s">
        <v>9</v>
      </c>
    </row>
    <row r="33" spans="2:10" x14ac:dyDescent="0.25">
      <c r="B33" s="153" t="s">
        <v>10</v>
      </c>
      <c r="J33" s="154"/>
    </row>
    <row r="34" spans="2:10" x14ac:dyDescent="0.25">
      <c r="B34" s="153" t="s">
        <v>11</v>
      </c>
    </row>
    <row r="35" spans="2:10" x14ac:dyDescent="0.25">
      <c r="B35" s="153" t="s">
        <v>12</v>
      </c>
    </row>
    <row r="36" spans="2:10" x14ac:dyDescent="0.25">
      <c r="B36" s="153" t="s">
        <v>13</v>
      </c>
    </row>
    <row r="37" spans="2:10" x14ac:dyDescent="0.25">
      <c r="B37" s="153" t="s">
        <v>14</v>
      </c>
    </row>
    <row r="38" spans="2:10" x14ac:dyDescent="0.25">
      <c r="B38" s="152" t="s">
        <v>15</v>
      </c>
    </row>
    <row r="39" spans="2:10" x14ac:dyDescent="0.25">
      <c r="B39" s="152"/>
    </row>
    <row r="40" spans="2:10" x14ac:dyDescent="0.25">
      <c r="B40" s="152"/>
    </row>
    <row r="41" spans="2:10" x14ac:dyDescent="0.25">
      <c r="B41" s="152"/>
    </row>
    <row r="42" spans="2:10" x14ac:dyDescent="0.25">
      <c r="B42" s="152"/>
    </row>
    <row r="43" spans="2:10" x14ac:dyDescent="0.25">
      <c r="B43" s="152"/>
    </row>
  </sheetData>
  <mergeCells count="2">
    <mergeCell ref="B19:I19"/>
    <mergeCell ref="B20:I2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8"/>
  <sheetViews>
    <sheetView showGridLines="0" zoomScale="115" zoomScaleNormal="115" workbookViewId="0">
      <selection activeCell="E26" sqref="E26"/>
    </sheetView>
  </sheetViews>
  <sheetFormatPr defaultColWidth="9.140625" defaultRowHeight="15" x14ac:dyDescent="0.25"/>
  <cols>
    <col min="1" max="1" width="9.140625" style="2"/>
    <col min="2" max="7" width="14.85546875" style="2" customWidth="1"/>
    <col min="8" max="9" width="9.140625" style="2"/>
    <col min="10" max="10" width="9.5703125" style="2" bestFit="1" customWidth="1"/>
    <col min="11" max="16384" width="9.140625" style="2"/>
  </cols>
  <sheetData>
    <row r="2" spans="2:12" ht="15.75" x14ac:dyDescent="0.25">
      <c r="B2" s="19" t="s">
        <v>69</v>
      </c>
    </row>
    <row r="3" spans="2:12" x14ac:dyDescent="0.25">
      <c r="B3" s="1" t="s">
        <v>203</v>
      </c>
    </row>
    <row r="4" spans="2:12" x14ac:dyDescent="0.25">
      <c r="B4" s="42"/>
    </row>
    <row r="5" spans="2:12" ht="15.75" thickBot="1" x14ac:dyDescent="0.3">
      <c r="B5" s="42"/>
    </row>
    <row r="6" spans="2:12" ht="75" x14ac:dyDescent="0.25">
      <c r="B6" s="30" t="s">
        <v>1</v>
      </c>
      <c r="C6" s="56" t="s">
        <v>161</v>
      </c>
      <c r="D6" s="182" t="s">
        <v>162</v>
      </c>
      <c r="E6" s="57" t="s">
        <v>70</v>
      </c>
      <c r="F6" s="57" t="s">
        <v>157</v>
      </c>
      <c r="G6" s="58" t="s">
        <v>71</v>
      </c>
    </row>
    <row r="7" spans="2:12" x14ac:dyDescent="0.25">
      <c r="B7" s="59" t="s">
        <v>7</v>
      </c>
      <c r="C7" s="60">
        <v>25120</v>
      </c>
      <c r="D7" s="61">
        <v>105234</v>
      </c>
      <c r="E7" s="61">
        <v>130354</v>
      </c>
      <c r="F7" s="67">
        <f>C7/E7</f>
        <v>0.19270601592586342</v>
      </c>
      <c r="G7" s="68"/>
      <c r="J7" s="64"/>
    </row>
    <row r="8" spans="2:12" x14ac:dyDescent="0.25">
      <c r="B8" s="59" t="s">
        <v>8</v>
      </c>
      <c r="C8" s="60">
        <v>26448</v>
      </c>
      <c r="D8" s="61">
        <v>103060</v>
      </c>
      <c r="E8" s="61">
        <v>129508</v>
      </c>
      <c r="F8" s="67">
        <f t="shared" ref="F8:F16" si="0">C8/E8</f>
        <v>0.20421904438335856</v>
      </c>
      <c r="G8" s="69">
        <f>F8-F7</f>
        <v>1.1513028457495134E-2</v>
      </c>
      <c r="H8" s="66"/>
      <c r="J8" s="64"/>
    </row>
    <row r="9" spans="2:12" x14ac:dyDescent="0.25">
      <c r="B9" s="59" t="s">
        <v>9</v>
      </c>
      <c r="C9" s="60">
        <v>27253</v>
      </c>
      <c r="D9" s="61">
        <v>100105</v>
      </c>
      <c r="E9" s="61">
        <v>127358</v>
      </c>
      <c r="F9" s="67">
        <f t="shared" si="0"/>
        <v>0.21398734276606102</v>
      </c>
      <c r="G9" s="69">
        <f t="shared" ref="G9:G16" si="1">F9-F8</f>
        <v>9.7682983827024616E-3</v>
      </c>
      <c r="H9" s="66"/>
      <c r="J9" s="64"/>
    </row>
    <row r="10" spans="2:12" x14ac:dyDescent="0.25">
      <c r="B10" s="59" t="s">
        <v>10</v>
      </c>
      <c r="C10" s="60">
        <v>27417</v>
      </c>
      <c r="D10" s="61">
        <v>97831</v>
      </c>
      <c r="E10" s="61">
        <v>125248</v>
      </c>
      <c r="F10" s="67">
        <f t="shared" si="0"/>
        <v>0.21890169902912621</v>
      </c>
      <c r="G10" s="69">
        <f t="shared" si="1"/>
        <v>4.9143562630651894E-3</v>
      </c>
      <c r="H10" s="66"/>
    </row>
    <row r="11" spans="2:12" x14ac:dyDescent="0.25">
      <c r="B11" s="59" t="s">
        <v>11</v>
      </c>
      <c r="C11" s="60">
        <v>27153</v>
      </c>
      <c r="D11" s="61">
        <v>96248</v>
      </c>
      <c r="E11" s="61">
        <v>123401</v>
      </c>
      <c r="F11" s="67">
        <f t="shared" si="0"/>
        <v>0.22003873550457451</v>
      </c>
      <c r="G11" s="69">
        <f t="shared" si="1"/>
        <v>1.1370364754482998E-3</v>
      </c>
      <c r="H11" s="66"/>
      <c r="L11"/>
    </row>
    <row r="12" spans="2:12" x14ac:dyDescent="0.25">
      <c r="B12" s="59" t="s">
        <v>12</v>
      </c>
      <c r="C12" s="60">
        <v>26792.851704000001</v>
      </c>
      <c r="D12" s="61">
        <v>96397.148295999999</v>
      </c>
      <c r="E12" s="61">
        <v>123190</v>
      </c>
      <c r="F12" s="67">
        <f t="shared" si="0"/>
        <v>0.2174920992288335</v>
      </c>
      <c r="G12" s="69">
        <f t="shared" si="1"/>
        <v>-2.5466362757410044E-3</v>
      </c>
      <c r="H12" s="66"/>
      <c r="L12"/>
    </row>
    <row r="13" spans="2:12" x14ac:dyDescent="0.25">
      <c r="B13" s="59" t="s">
        <v>13</v>
      </c>
      <c r="C13" s="60">
        <v>27099</v>
      </c>
      <c r="D13" s="61">
        <v>94496</v>
      </c>
      <c r="E13" s="61">
        <v>121595</v>
      </c>
      <c r="F13" s="67">
        <f t="shared" si="0"/>
        <v>0.22286278218676756</v>
      </c>
      <c r="G13" s="69">
        <f t="shared" si="1"/>
        <v>5.3706829579340531E-3</v>
      </c>
      <c r="L13"/>
    </row>
    <row r="14" spans="2:12" x14ac:dyDescent="0.25">
      <c r="B14" s="59" t="s">
        <v>14</v>
      </c>
      <c r="C14" s="60">
        <v>25823.960257999999</v>
      </c>
      <c r="D14" s="61">
        <v>92770.039741999994</v>
      </c>
      <c r="E14" s="61">
        <v>118594</v>
      </c>
      <c r="F14" s="67">
        <f t="shared" si="0"/>
        <v>0.21775098451860969</v>
      </c>
      <c r="G14" s="69">
        <f t="shared" si="1"/>
        <v>-5.1117976681578636E-3</v>
      </c>
      <c r="L14"/>
    </row>
    <row r="15" spans="2:12" x14ac:dyDescent="0.25">
      <c r="B15" s="59" t="s">
        <v>15</v>
      </c>
      <c r="C15" s="63">
        <v>23848</v>
      </c>
      <c r="D15" s="61">
        <f>E15-C15</f>
        <v>91775</v>
      </c>
      <c r="E15" s="61">
        <v>115623</v>
      </c>
      <c r="F15" s="67">
        <f t="shared" si="0"/>
        <v>0.20625654065367618</v>
      </c>
      <c r="G15" s="69">
        <f t="shared" si="1"/>
        <v>-1.1494443864933507E-2</v>
      </c>
      <c r="L15"/>
    </row>
    <row r="16" spans="2:12" ht="15.75" thickBot="1" x14ac:dyDescent="0.3">
      <c r="B16" s="62" t="s">
        <v>17</v>
      </c>
      <c r="C16" s="72">
        <v>23493</v>
      </c>
      <c r="D16" s="73">
        <v>89120</v>
      </c>
      <c r="E16" s="73">
        <v>112613</v>
      </c>
      <c r="F16" s="70">
        <f t="shared" si="0"/>
        <v>0.20861712235709909</v>
      </c>
      <c r="G16" s="71">
        <f t="shared" si="1"/>
        <v>2.3605817034229037E-3</v>
      </c>
    </row>
    <row r="18" spans="2:5" x14ac:dyDescent="0.25">
      <c r="B18" s="1" t="s">
        <v>72</v>
      </c>
    </row>
    <row r="19" spans="2:5" x14ac:dyDescent="0.25">
      <c r="B19" s="65" t="s">
        <v>73</v>
      </c>
    </row>
    <row r="22" spans="2:5" x14ac:dyDescent="0.25">
      <c r="B22" s="22" t="s">
        <v>76</v>
      </c>
    </row>
    <row r="23" spans="2:5" x14ac:dyDescent="0.25">
      <c r="B23" s="74" t="s">
        <v>74</v>
      </c>
    </row>
    <row r="24" spans="2:5" x14ac:dyDescent="0.25">
      <c r="B24" s="74"/>
    </row>
    <row r="25" spans="2:5" ht="15.75" thickBot="1" x14ac:dyDescent="0.3">
      <c r="B25" s="74"/>
      <c r="E25" s="3" t="s">
        <v>75</v>
      </c>
    </row>
    <row r="26" spans="2:5" x14ac:dyDescent="0.25">
      <c r="B26" s="104" t="s">
        <v>61</v>
      </c>
      <c r="C26" s="75" t="s">
        <v>14</v>
      </c>
      <c r="D26" s="75" t="s">
        <v>15</v>
      </c>
      <c r="E26" s="76" t="s">
        <v>17</v>
      </c>
    </row>
    <row r="27" spans="2:5" x14ac:dyDescent="0.25">
      <c r="B27" s="105">
        <v>16</v>
      </c>
      <c r="C27" s="183">
        <v>55594</v>
      </c>
      <c r="D27" s="186">
        <v>53470</v>
      </c>
      <c r="E27" s="184">
        <v>54052</v>
      </c>
    </row>
    <row r="28" spans="2:5" x14ac:dyDescent="0.25">
      <c r="B28" s="106">
        <v>17</v>
      </c>
      <c r="C28" s="183">
        <v>57019</v>
      </c>
      <c r="D28" s="183">
        <v>55594</v>
      </c>
      <c r="E28" s="184">
        <v>53713</v>
      </c>
    </row>
    <row r="29" spans="2:5" x14ac:dyDescent="0.25">
      <c r="B29" s="106">
        <v>18</v>
      </c>
      <c r="C29" s="186">
        <v>59765</v>
      </c>
      <c r="D29" s="183">
        <v>57019</v>
      </c>
      <c r="E29" s="187">
        <v>55594</v>
      </c>
    </row>
    <row r="30" spans="2:5" ht="15.75" thickBot="1" x14ac:dyDescent="0.3">
      <c r="B30" s="107">
        <v>19</v>
      </c>
      <c r="C30" s="190">
        <v>64374</v>
      </c>
      <c r="D30" s="190">
        <v>63584</v>
      </c>
      <c r="E30" s="191">
        <v>57019</v>
      </c>
    </row>
    <row r="32" spans="2:5" x14ac:dyDescent="0.25">
      <c r="B32" s="1" t="s">
        <v>72</v>
      </c>
    </row>
    <row r="34" spans="2:11" x14ac:dyDescent="0.25">
      <c r="B34" s="185"/>
      <c r="C34" s="189"/>
      <c r="D34" s="188"/>
      <c r="E34" s="188"/>
    </row>
    <row r="35" spans="2:11" x14ac:dyDescent="0.25">
      <c r="B35" s="185"/>
      <c r="C35" s="189"/>
      <c r="D35" s="188"/>
      <c r="E35" s="188"/>
    </row>
    <row r="36" spans="2:11" x14ac:dyDescent="0.25">
      <c r="B36" s="185"/>
      <c r="C36" s="189"/>
      <c r="D36" s="188"/>
      <c r="E36" s="188"/>
    </row>
    <row r="37" spans="2:11" x14ac:dyDescent="0.25">
      <c r="B37" s="185"/>
      <c r="C37" s="189"/>
      <c r="D37" s="188"/>
      <c r="E37" s="188"/>
    </row>
    <row r="39" spans="2:11" x14ac:dyDescent="0.25">
      <c r="F39" s="188"/>
      <c r="G39" s="188"/>
      <c r="H39" s="189"/>
      <c r="I39" s="189"/>
      <c r="J39" s="189"/>
      <c r="K39" s="189"/>
    </row>
    <row r="40" spans="2:11" x14ac:dyDescent="0.25">
      <c r="F40" s="188"/>
      <c r="H40" s="189"/>
    </row>
    <row r="41" spans="2:11" x14ac:dyDescent="0.25">
      <c r="F41" s="188"/>
      <c r="H41" s="189"/>
    </row>
    <row r="42" spans="2:11" x14ac:dyDescent="0.25">
      <c r="F42" s="188"/>
      <c r="H42" s="189"/>
    </row>
    <row r="43" spans="2:11" x14ac:dyDescent="0.25">
      <c r="F43" s="188"/>
      <c r="H43" s="189"/>
    </row>
    <row r="45" spans="2:11" x14ac:dyDescent="0.25">
      <c r="F45" s="185"/>
    </row>
    <row r="46" spans="2:11" x14ac:dyDescent="0.25">
      <c r="F46" s="185"/>
    </row>
    <row r="47" spans="2:11" x14ac:dyDescent="0.25">
      <c r="F47" s="185"/>
    </row>
    <row r="48" spans="2:11" x14ac:dyDescent="0.25">
      <c r="F48" s="185"/>
    </row>
  </sheetData>
  <conditionalFormatting sqref="G7:G16">
    <cfRule type="iconSet" priority="1">
      <iconSet iconSet="3Arrows">
        <cfvo type="percent" val="0"/>
        <cfvo type="percent" val="33"/>
        <cfvo type="percent" val="67"/>
      </iconSet>
    </cfRule>
  </conditionalFormatting>
  <hyperlinks>
    <hyperlink ref="B19" r:id="rId1" display="Link to tables here: https://www.nrscotland.gov.uk/statistics-and-data/statistics/statistics-by-theme/population/population-estimates/mid-year-population-estimates/population-estimates-time-series-data"/>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showGridLines="0" workbookViewId="0">
      <selection activeCell="O20" sqref="O20"/>
    </sheetView>
  </sheetViews>
  <sheetFormatPr defaultColWidth="9.140625" defaultRowHeight="15" x14ac:dyDescent="0.25"/>
  <cols>
    <col min="1" max="1" width="9.140625" style="2"/>
    <col min="2" max="2" width="12.28515625" style="2" customWidth="1"/>
    <col min="3" max="7" width="11" style="2" customWidth="1"/>
    <col min="8" max="16384" width="9.140625" style="2"/>
  </cols>
  <sheetData>
    <row r="2" spans="2:13" ht="15.75" x14ac:dyDescent="0.25">
      <c r="B2" s="19" t="s">
        <v>111</v>
      </c>
    </row>
    <row r="3" spans="2:13" x14ac:dyDescent="0.25">
      <c r="B3" s="1" t="s">
        <v>204</v>
      </c>
    </row>
    <row r="4" spans="2:13" x14ac:dyDescent="0.25">
      <c r="B4" s="42"/>
    </row>
    <row r="5" spans="2:13" ht="15.75" thickBot="1" x14ac:dyDescent="0.3">
      <c r="G5" s="3"/>
    </row>
    <row r="6" spans="2:13" ht="45" x14ac:dyDescent="0.25">
      <c r="B6" s="30" t="s">
        <v>77</v>
      </c>
      <c r="C6" s="57" t="s">
        <v>78</v>
      </c>
      <c r="D6" s="57" t="s">
        <v>79</v>
      </c>
      <c r="E6" s="77" t="s">
        <v>6</v>
      </c>
      <c r="F6" s="78" t="s">
        <v>80</v>
      </c>
      <c r="G6" s="79" t="s">
        <v>81</v>
      </c>
    </row>
    <row r="7" spans="2:13" x14ac:dyDescent="0.25">
      <c r="B7" s="9" t="s">
        <v>7</v>
      </c>
      <c r="C7" s="11">
        <v>177753</v>
      </c>
      <c r="D7" s="11">
        <v>205252</v>
      </c>
      <c r="E7" s="332">
        <v>383005</v>
      </c>
      <c r="F7" s="80">
        <v>0.46400000000000002</v>
      </c>
      <c r="G7" s="81">
        <v>0.53600000000000003</v>
      </c>
      <c r="I7" s="64"/>
      <c r="J7" s="294"/>
    </row>
    <row r="8" spans="2:13" x14ac:dyDescent="0.25">
      <c r="B8" s="9" t="s">
        <v>8</v>
      </c>
      <c r="C8" s="11">
        <v>150441</v>
      </c>
      <c r="D8" s="11">
        <v>170205</v>
      </c>
      <c r="E8" s="293">
        <v>320646</v>
      </c>
      <c r="F8" s="80">
        <v>0.46899999999999997</v>
      </c>
      <c r="G8" s="81">
        <v>0.53100000000000003</v>
      </c>
      <c r="J8" s="294"/>
    </row>
    <row r="9" spans="2:13" x14ac:dyDescent="0.25">
      <c r="B9" s="9" t="s">
        <v>9</v>
      </c>
      <c r="C9" s="11">
        <v>141655</v>
      </c>
      <c r="D9" s="11">
        <v>155931</v>
      </c>
      <c r="E9" s="293">
        <v>297586</v>
      </c>
      <c r="F9" s="80">
        <v>0.47599999999999998</v>
      </c>
      <c r="G9" s="81">
        <v>0.52400000000000002</v>
      </c>
      <c r="J9" s="294"/>
    </row>
    <row r="10" spans="2:13" x14ac:dyDescent="0.25">
      <c r="B10" s="9" t="s">
        <v>10</v>
      </c>
      <c r="C10" s="11">
        <v>144731</v>
      </c>
      <c r="D10" s="11">
        <v>155097</v>
      </c>
      <c r="E10" s="293">
        <v>299828</v>
      </c>
      <c r="F10" s="80">
        <v>0.48299999999999998</v>
      </c>
      <c r="G10" s="81">
        <v>0.51700000000000002</v>
      </c>
      <c r="J10" s="294"/>
    </row>
    <row r="11" spans="2:13" x14ac:dyDescent="0.25">
      <c r="B11" s="9" t="s">
        <v>11</v>
      </c>
      <c r="C11" s="11">
        <v>145254</v>
      </c>
      <c r="D11" s="11">
        <v>151639</v>
      </c>
      <c r="E11" s="293">
        <v>297011</v>
      </c>
      <c r="F11" s="80">
        <v>0.48899999999999999</v>
      </c>
      <c r="G11" s="81">
        <v>0.51100000000000001</v>
      </c>
      <c r="J11" s="294"/>
    </row>
    <row r="12" spans="2:13" x14ac:dyDescent="0.25">
      <c r="B12" s="9" t="s">
        <v>12</v>
      </c>
      <c r="C12" s="11">
        <v>138160</v>
      </c>
      <c r="D12" s="11">
        <v>142738</v>
      </c>
      <c r="E12" s="293">
        <v>281051</v>
      </c>
      <c r="F12" s="80">
        <v>0.49199999999999999</v>
      </c>
      <c r="G12" s="81">
        <v>0.50800000000000001</v>
      </c>
      <c r="J12" s="294"/>
    </row>
    <row r="13" spans="2:13" x14ac:dyDescent="0.25">
      <c r="B13" s="9" t="s">
        <v>13</v>
      </c>
      <c r="C13" s="11">
        <v>147055</v>
      </c>
      <c r="D13" s="11">
        <v>144503</v>
      </c>
      <c r="E13" s="293">
        <v>291849</v>
      </c>
      <c r="F13" s="80">
        <v>0.504</v>
      </c>
      <c r="G13" s="81">
        <v>0.496</v>
      </c>
      <c r="J13" s="294"/>
      <c r="M13"/>
    </row>
    <row r="14" spans="2:13" x14ac:dyDescent="0.25">
      <c r="B14" s="9" t="s">
        <v>14</v>
      </c>
      <c r="C14" s="11">
        <v>147650</v>
      </c>
      <c r="D14" s="11">
        <v>154679</v>
      </c>
      <c r="E14" s="293">
        <v>303115</v>
      </c>
      <c r="F14" s="80">
        <v>0.48799999999999999</v>
      </c>
      <c r="G14" s="81">
        <v>0.51200000000000001</v>
      </c>
      <c r="J14" s="294"/>
      <c r="M14"/>
    </row>
    <row r="15" spans="2:13" x14ac:dyDescent="0.25">
      <c r="B15" s="9" t="s">
        <v>15</v>
      </c>
      <c r="C15" s="10">
        <v>161749</v>
      </c>
      <c r="D15" s="11">
        <v>165653</v>
      </c>
      <c r="E15" s="293">
        <v>328889</v>
      </c>
      <c r="F15" s="80">
        <v>0.49403791058087609</v>
      </c>
      <c r="G15" s="81">
        <v>0.50596208941912391</v>
      </c>
      <c r="J15" s="294"/>
      <c r="M15"/>
    </row>
    <row r="16" spans="2:13" ht="15.75" thickBot="1" x14ac:dyDescent="0.3">
      <c r="B16" s="14" t="s">
        <v>17</v>
      </c>
      <c r="C16" s="258">
        <v>144515</v>
      </c>
      <c r="D16" s="258">
        <v>156085</v>
      </c>
      <c r="E16" s="335">
        <v>302092</v>
      </c>
      <c r="F16" s="82">
        <f>C16/E16</f>
        <v>0.47838075817962739</v>
      </c>
      <c r="G16" s="83">
        <f>D16/E16</f>
        <v>0.51668034903274496</v>
      </c>
      <c r="J16" s="316"/>
      <c r="M16"/>
    </row>
    <row r="17" spans="2:13" x14ac:dyDescent="0.25">
      <c r="J17" s="315"/>
      <c r="M17"/>
    </row>
    <row r="18" spans="2:13" x14ac:dyDescent="0.25">
      <c r="B18" s="74" t="s">
        <v>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4"/>
  <sheetViews>
    <sheetView showGridLines="0" topLeftCell="A7" workbookViewId="0">
      <selection activeCell="M30" sqref="M10:M30"/>
    </sheetView>
  </sheetViews>
  <sheetFormatPr defaultColWidth="9.140625" defaultRowHeight="15" x14ac:dyDescent="0.25"/>
  <cols>
    <col min="1" max="1" width="9.140625" style="2"/>
    <col min="2" max="2" width="11.85546875" style="2" customWidth="1"/>
    <col min="3" max="7" width="11.42578125" style="2" customWidth="1"/>
    <col min="8" max="16384" width="9.140625" style="2"/>
  </cols>
  <sheetData>
    <row r="2" spans="2:16" ht="15.75" x14ac:dyDescent="0.25">
      <c r="B2" s="19" t="s">
        <v>88</v>
      </c>
    </row>
    <row r="3" spans="2:16" x14ac:dyDescent="0.25">
      <c r="B3" s="55" t="s">
        <v>196</v>
      </c>
    </row>
    <row r="4" spans="2:16" x14ac:dyDescent="0.25">
      <c r="B4" s="42"/>
    </row>
    <row r="5" spans="2:16" x14ac:dyDescent="0.25">
      <c r="B5" s="1"/>
    </row>
    <row r="6" spans="2:16" x14ac:dyDescent="0.25">
      <c r="B6" s="22" t="s">
        <v>83</v>
      </c>
    </row>
    <row r="7" spans="2:16" ht="15.75" thickBot="1" x14ac:dyDescent="0.3">
      <c r="G7" s="3"/>
    </row>
    <row r="8" spans="2:16" ht="30" x14ac:dyDescent="0.25">
      <c r="B8" s="30" t="s">
        <v>1</v>
      </c>
      <c r="C8" s="32" t="s">
        <v>78</v>
      </c>
      <c r="D8" s="32" t="s">
        <v>84</v>
      </c>
      <c r="E8" s="6" t="s">
        <v>6</v>
      </c>
      <c r="F8" s="84" t="s">
        <v>85</v>
      </c>
      <c r="G8" s="8" t="s">
        <v>86</v>
      </c>
    </row>
    <row r="9" spans="2:16" x14ac:dyDescent="0.25">
      <c r="B9" s="34" t="s">
        <v>7</v>
      </c>
      <c r="C9" s="294">
        <v>25649</v>
      </c>
      <c r="D9" s="294">
        <v>25705</v>
      </c>
      <c r="E9" s="294">
        <v>51354</v>
      </c>
      <c r="F9" s="85">
        <v>0.49945476496475444</v>
      </c>
      <c r="G9" s="46">
        <v>0.50054523503524551</v>
      </c>
    </row>
    <row r="10" spans="2:16" x14ac:dyDescent="0.25">
      <c r="B10" s="34" t="s">
        <v>8</v>
      </c>
      <c r="C10" s="294">
        <v>24104</v>
      </c>
      <c r="D10" s="294">
        <v>24516</v>
      </c>
      <c r="E10" s="294">
        <v>48620</v>
      </c>
      <c r="F10" s="85">
        <v>0.49576306046894281</v>
      </c>
      <c r="G10" s="46">
        <v>0.50423693953105719</v>
      </c>
    </row>
    <row r="11" spans="2:16" x14ac:dyDescent="0.25">
      <c r="B11" s="34" t="s">
        <v>9</v>
      </c>
      <c r="C11" s="294">
        <v>23825</v>
      </c>
      <c r="D11" s="294">
        <v>23969</v>
      </c>
      <c r="E11" s="294">
        <v>47794</v>
      </c>
      <c r="F11" s="85">
        <v>0.49849353475331631</v>
      </c>
      <c r="G11" s="46">
        <v>0.50150646524668363</v>
      </c>
    </row>
    <row r="12" spans="2:16" x14ac:dyDescent="0.25">
      <c r="B12" s="34" t="s">
        <v>10</v>
      </c>
      <c r="C12" s="294">
        <v>24141</v>
      </c>
      <c r="D12" s="294">
        <v>24550</v>
      </c>
      <c r="E12" s="294">
        <v>48691</v>
      </c>
      <c r="F12" s="85">
        <v>0.49580004518288801</v>
      </c>
      <c r="G12" s="46">
        <v>0.50419995481711199</v>
      </c>
    </row>
    <row r="13" spans="2:16" x14ac:dyDescent="0.25">
      <c r="B13" s="34" t="s">
        <v>11</v>
      </c>
      <c r="C13" s="294">
        <v>24134</v>
      </c>
      <c r="D13" s="294">
        <v>24578</v>
      </c>
      <c r="E13" s="294">
        <v>48712</v>
      </c>
      <c r="F13" s="85">
        <v>0.495442601412383</v>
      </c>
      <c r="G13" s="46">
        <v>0.50455739858761706</v>
      </c>
      <c r="K13" s="176"/>
      <c r="L13"/>
      <c r="M13"/>
      <c r="N13"/>
      <c r="O13"/>
      <c r="P13"/>
    </row>
    <row r="14" spans="2:16" x14ac:dyDescent="0.25">
      <c r="B14" s="34" t="s">
        <v>12</v>
      </c>
      <c r="C14" s="294">
        <v>24998</v>
      </c>
      <c r="D14" s="294">
        <v>24864</v>
      </c>
      <c r="E14" s="294">
        <v>49862</v>
      </c>
      <c r="F14" s="85">
        <v>0.50134370863583488</v>
      </c>
      <c r="G14" s="46">
        <v>0.49865629136416512</v>
      </c>
      <c r="K14" s="176"/>
      <c r="L14"/>
      <c r="M14"/>
      <c r="N14"/>
      <c r="O14"/>
      <c r="P14"/>
    </row>
    <row r="15" spans="2:16" x14ac:dyDescent="0.25">
      <c r="B15" s="34" t="s">
        <v>13</v>
      </c>
      <c r="C15" s="294">
        <v>25101</v>
      </c>
      <c r="D15" s="294">
        <v>25552</v>
      </c>
      <c r="E15" s="294">
        <v>50653</v>
      </c>
      <c r="F15" s="85">
        <v>0.49554814127494917</v>
      </c>
      <c r="G15" s="46">
        <v>0.50445185872505083</v>
      </c>
      <c r="K15" s="176"/>
      <c r="L15"/>
      <c r="M15"/>
      <c r="N15"/>
      <c r="O15"/>
      <c r="P15"/>
    </row>
    <row r="16" spans="2:16" x14ac:dyDescent="0.25">
      <c r="B16" s="34" t="s">
        <v>14</v>
      </c>
      <c r="C16" s="294">
        <v>24039</v>
      </c>
      <c r="D16" s="294">
        <v>25455</v>
      </c>
      <c r="E16" s="294">
        <v>49494</v>
      </c>
      <c r="F16" s="85">
        <v>0.48569523578615592</v>
      </c>
      <c r="G16" s="46">
        <v>0.51430476421384408</v>
      </c>
    </row>
    <row r="17" spans="2:13" x14ac:dyDescent="0.25">
      <c r="B17" s="34" t="s">
        <v>15</v>
      </c>
      <c r="C17" s="294">
        <v>24169</v>
      </c>
      <c r="D17" s="294">
        <v>24848</v>
      </c>
      <c r="E17" s="294">
        <v>49017</v>
      </c>
      <c r="F17" s="85">
        <v>0.49307383152783729</v>
      </c>
      <c r="G17" s="46">
        <v>0.50692616847216276</v>
      </c>
    </row>
    <row r="18" spans="2:13" ht="15.75" thickBot="1" x14ac:dyDescent="0.3">
      <c r="B18" s="39" t="s">
        <v>17</v>
      </c>
      <c r="C18" s="344">
        <v>22326</v>
      </c>
      <c r="D18" s="344">
        <v>24234</v>
      </c>
      <c r="E18" s="344">
        <v>46727</v>
      </c>
      <c r="F18" s="86">
        <f>C18/$E18</f>
        <v>0.47779656301495921</v>
      </c>
      <c r="G18" s="87">
        <f>D18/$E18</f>
        <v>0.51862948616431614</v>
      </c>
      <c r="M18" s="302"/>
    </row>
    <row r="20" spans="2:13" x14ac:dyDescent="0.25">
      <c r="B20" s="22" t="s">
        <v>87</v>
      </c>
      <c r="M20" s="302"/>
    </row>
    <row r="21" spans="2:13" ht="15.75" thickBot="1" x14ac:dyDescent="0.3">
      <c r="G21" s="3"/>
    </row>
    <row r="22" spans="2:13" ht="30" x14ac:dyDescent="0.25">
      <c r="B22" s="30" t="s">
        <v>1</v>
      </c>
      <c r="C22" s="32" t="s">
        <v>78</v>
      </c>
      <c r="D22" s="32" t="s">
        <v>84</v>
      </c>
      <c r="E22" s="6" t="s">
        <v>6</v>
      </c>
      <c r="F22" s="84" t="s">
        <v>85</v>
      </c>
      <c r="G22" s="8" t="s">
        <v>86</v>
      </c>
    </row>
    <row r="23" spans="2:13" x14ac:dyDescent="0.25">
      <c r="B23" s="34" t="s">
        <v>7</v>
      </c>
      <c r="C23" s="294">
        <v>152104</v>
      </c>
      <c r="D23" s="294">
        <v>179547</v>
      </c>
      <c r="E23" s="294">
        <v>331651</v>
      </c>
      <c r="F23" s="85">
        <v>0.45862668889887259</v>
      </c>
      <c r="G23" s="46">
        <v>0.54137331110112741</v>
      </c>
    </row>
    <row r="24" spans="2:13" x14ac:dyDescent="0.25">
      <c r="B24" s="34" t="s">
        <v>8</v>
      </c>
      <c r="C24" s="294">
        <v>126337</v>
      </c>
      <c r="D24" s="294">
        <v>145689</v>
      </c>
      <c r="E24" s="294">
        <v>272026</v>
      </c>
      <c r="F24" s="85">
        <v>0.46442987067412672</v>
      </c>
      <c r="G24" s="46">
        <v>0.53557012932587322</v>
      </c>
    </row>
    <row r="25" spans="2:13" x14ac:dyDescent="0.25">
      <c r="B25" s="34" t="s">
        <v>9</v>
      </c>
      <c r="C25" s="294">
        <v>117830</v>
      </c>
      <c r="D25" s="294">
        <v>131962</v>
      </c>
      <c r="E25" s="294">
        <v>249792</v>
      </c>
      <c r="F25" s="85">
        <v>0.47171246477068923</v>
      </c>
      <c r="G25" s="46">
        <v>0.52828753522931082</v>
      </c>
    </row>
    <row r="26" spans="2:13" x14ac:dyDescent="0.25">
      <c r="B26" s="34" t="s">
        <v>10</v>
      </c>
      <c r="C26" s="294">
        <v>120590</v>
      </c>
      <c r="D26" s="294">
        <v>130547</v>
      </c>
      <c r="E26" s="294">
        <v>251137</v>
      </c>
      <c r="F26" s="85">
        <v>0.48017615882964276</v>
      </c>
      <c r="G26" s="46">
        <v>0.51982384117035718</v>
      </c>
    </row>
    <row r="27" spans="2:13" x14ac:dyDescent="0.25">
      <c r="B27" s="34" t="s">
        <v>11</v>
      </c>
      <c r="C27" s="294">
        <v>121120</v>
      </c>
      <c r="D27" s="294">
        <v>127061</v>
      </c>
      <c r="E27" s="294">
        <v>248181</v>
      </c>
      <c r="F27" s="85">
        <v>0.48803091292242357</v>
      </c>
      <c r="G27" s="46">
        <v>0.51196908707757649</v>
      </c>
      <c r="M27" s="302"/>
    </row>
    <row r="28" spans="2:13" x14ac:dyDescent="0.25">
      <c r="B28" s="34" t="s">
        <v>12</v>
      </c>
      <c r="C28" s="294">
        <v>113162</v>
      </c>
      <c r="D28" s="294">
        <v>117874</v>
      </c>
      <c r="E28" s="294">
        <v>231036</v>
      </c>
      <c r="F28" s="85">
        <v>0.48980245502865355</v>
      </c>
      <c r="G28" s="46">
        <v>0.51019754497134651</v>
      </c>
    </row>
    <row r="29" spans="2:13" x14ac:dyDescent="0.25">
      <c r="B29" s="34" t="s">
        <v>13</v>
      </c>
      <c r="C29" s="294">
        <v>121956</v>
      </c>
      <c r="D29" s="294">
        <v>118955</v>
      </c>
      <c r="E29" s="294">
        <v>240911</v>
      </c>
      <c r="F29" s="85">
        <v>0.50622844120857913</v>
      </c>
      <c r="G29" s="46">
        <v>0.49377155879142087</v>
      </c>
    </row>
    <row r="30" spans="2:13" x14ac:dyDescent="0.25">
      <c r="B30" s="34" t="s">
        <v>14</v>
      </c>
      <c r="C30" s="294">
        <v>123611</v>
      </c>
      <c r="D30" s="294">
        <v>129224</v>
      </c>
      <c r="E30" s="294">
        <v>252835</v>
      </c>
      <c r="F30" s="85">
        <v>0.48889987541281865</v>
      </c>
      <c r="G30" s="46">
        <v>0.51110012458718135</v>
      </c>
    </row>
    <row r="31" spans="2:13" x14ac:dyDescent="0.25">
      <c r="B31" s="9" t="s">
        <v>15</v>
      </c>
      <c r="C31" s="294">
        <v>137580</v>
      </c>
      <c r="D31" s="294">
        <v>140805</v>
      </c>
      <c r="E31" s="294">
        <v>278385</v>
      </c>
      <c r="F31" s="85">
        <v>0.49420766205075706</v>
      </c>
      <c r="G31" s="46">
        <v>0.50579233794924294</v>
      </c>
    </row>
    <row r="32" spans="2:13" ht="15.75" thickBot="1" x14ac:dyDescent="0.3">
      <c r="B32" s="14" t="s">
        <v>17</v>
      </c>
      <c r="C32" s="344">
        <v>122189</v>
      </c>
      <c r="D32" s="344">
        <v>131851</v>
      </c>
      <c r="E32" s="344">
        <v>255365</v>
      </c>
      <c r="F32" s="86">
        <f>C32/$E32</f>
        <v>0.47848765492530299</v>
      </c>
      <c r="G32" s="87">
        <f>D32/$E32</f>
        <v>0.51632369353670238</v>
      </c>
    </row>
    <row r="34" spans="2:2" x14ac:dyDescent="0.25">
      <c r="B34" s="74" t="s">
        <v>82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4"/>
  <sheetViews>
    <sheetView showGridLines="0" zoomScaleNormal="100" workbookViewId="0">
      <selection activeCell="C6" sqref="C6:I17"/>
    </sheetView>
  </sheetViews>
  <sheetFormatPr defaultColWidth="9.140625" defaultRowHeight="15" x14ac:dyDescent="0.25"/>
  <cols>
    <col min="1" max="1" width="8.85546875" style="2" customWidth="1"/>
    <col min="2" max="2" width="22.5703125" style="2" customWidth="1"/>
    <col min="3" max="3" width="25.42578125" style="2" customWidth="1"/>
    <col min="4" max="4" width="14" style="2" customWidth="1"/>
    <col min="5" max="9" width="12.7109375" style="2" customWidth="1"/>
    <col min="10" max="10" width="12.28515625" style="2" customWidth="1"/>
    <col min="11" max="11" width="15" style="2" customWidth="1"/>
    <col min="12" max="12" width="11" style="2" customWidth="1"/>
    <col min="13" max="16384" width="9.140625" style="2"/>
  </cols>
  <sheetData>
    <row r="1" spans="1:13" x14ac:dyDescent="0.25">
      <c r="A1" s="28"/>
    </row>
    <row r="2" spans="1:13" ht="15.75" x14ac:dyDescent="0.25">
      <c r="B2" s="19" t="s">
        <v>126</v>
      </c>
      <c r="H2" s="132"/>
      <c r="M2" s="29"/>
    </row>
    <row r="3" spans="1:13" x14ac:dyDescent="0.25">
      <c r="B3" s="26"/>
      <c r="C3" s="156"/>
      <c r="D3" s="156"/>
      <c r="E3" s="156"/>
      <c r="F3" s="156"/>
    </row>
    <row r="4" spans="1:13" ht="15.75" thickBot="1" x14ac:dyDescent="0.3">
      <c r="B4" s="159"/>
      <c r="C4" s="160"/>
      <c r="D4" s="159"/>
      <c r="E4" s="159"/>
      <c r="F4" s="160"/>
      <c r="G4" s="157"/>
      <c r="H4" s="157"/>
      <c r="I4" s="158"/>
    </row>
    <row r="5" spans="1:13" ht="30" x14ac:dyDescent="0.25">
      <c r="B5" s="133" t="s">
        <v>21</v>
      </c>
      <c r="C5" s="134" t="s">
        <v>132</v>
      </c>
      <c r="D5" s="134" t="s">
        <v>129</v>
      </c>
      <c r="E5" s="135" t="s">
        <v>114</v>
      </c>
      <c r="F5" s="134" t="s">
        <v>115</v>
      </c>
      <c r="G5" s="135" t="s">
        <v>116</v>
      </c>
      <c r="H5" s="136" t="s">
        <v>117</v>
      </c>
      <c r="I5" s="137" t="s">
        <v>118</v>
      </c>
    </row>
    <row r="6" spans="1:13" x14ac:dyDescent="0.25">
      <c r="B6" s="138" t="s">
        <v>9</v>
      </c>
      <c r="C6" s="319">
        <v>112916</v>
      </c>
      <c r="D6" s="307">
        <v>3483</v>
      </c>
      <c r="E6" s="305">
        <v>598</v>
      </c>
      <c r="F6" s="306"/>
      <c r="G6" s="305">
        <v>116997</v>
      </c>
      <c r="H6" s="307">
        <v>116269</v>
      </c>
      <c r="I6" s="308">
        <f>G6-H6</f>
        <v>728</v>
      </c>
      <c r="J6" s="41"/>
    </row>
    <row r="7" spans="1:13" x14ac:dyDescent="0.25">
      <c r="B7" s="138" t="s">
        <v>10</v>
      </c>
      <c r="C7" s="305">
        <v>119022</v>
      </c>
      <c r="D7" s="307">
        <v>614</v>
      </c>
      <c r="E7" s="305">
        <v>598</v>
      </c>
      <c r="F7" s="306"/>
      <c r="G7" s="305">
        <v>120234</v>
      </c>
      <c r="H7" s="307">
        <v>116269</v>
      </c>
      <c r="I7" s="308">
        <f t="shared" ref="I7:I8" si="0">G7-H7</f>
        <v>3965</v>
      </c>
      <c r="J7" s="41"/>
    </row>
    <row r="8" spans="1:13" x14ac:dyDescent="0.25">
      <c r="B8" s="138" t="s">
        <v>11</v>
      </c>
      <c r="C8" s="305">
        <v>118407</v>
      </c>
      <c r="D8" s="307">
        <v>671</v>
      </c>
      <c r="E8" s="305">
        <v>598</v>
      </c>
      <c r="F8" s="306"/>
      <c r="G8" s="305">
        <v>119676</v>
      </c>
      <c r="H8" s="307">
        <v>116269</v>
      </c>
      <c r="I8" s="308">
        <f t="shared" si="0"/>
        <v>3407</v>
      </c>
      <c r="J8" s="41"/>
    </row>
    <row r="9" spans="1:13" ht="15" customHeight="1" x14ac:dyDescent="0.25">
      <c r="B9" s="145"/>
      <c r="C9" s="346"/>
      <c r="D9" s="309">
        <v>0</v>
      </c>
      <c r="E9" s="346"/>
      <c r="F9" s="306"/>
      <c r="G9" s="346"/>
      <c r="H9" s="309"/>
      <c r="I9" s="310"/>
      <c r="J9" s="41"/>
      <c r="K9" s="166"/>
      <c r="L9" s="166"/>
    </row>
    <row r="10" spans="1:13" x14ac:dyDescent="0.25">
      <c r="B10" s="138" t="s">
        <v>119</v>
      </c>
      <c r="C10" s="305">
        <v>117754</v>
      </c>
      <c r="D10" s="307">
        <v>671</v>
      </c>
      <c r="E10" s="305">
        <v>598</v>
      </c>
      <c r="F10" s="306"/>
      <c r="G10" s="305">
        <v>119023</v>
      </c>
      <c r="H10" s="307">
        <v>116269</v>
      </c>
      <c r="I10" s="308">
        <f t="shared" ref="I10:I15" si="1">G10-H10</f>
        <v>2754</v>
      </c>
      <c r="J10" s="41"/>
      <c r="K10" s="166"/>
      <c r="L10" s="166"/>
    </row>
    <row r="11" spans="1:13" x14ac:dyDescent="0.25">
      <c r="B11" s="138" t="s">
        <v>120</v>
      </c>
      <c r="C11" s="305">
        <v>115856</v>
      </c>
      <c r="D11" s="307">
        <v>750</v>
      </c>
      <c r="E11" s="305">
        <v>598</v>
      </c>
      <c r="F11" s="322">
        <v>1575.6880375000001</v>
      </c>
      <c r="G11" s="305">
        <v>117204</v>
      </c>
      <c r="H11" s="307">
        <v>116269</v>
      </c>
      <c r="I11" s="308">
        <f t="shared" si="1"/>
        <v>935</v>
      </c>
      <c r="J11" s="41"/>
      <c r="K11" s="166"/>
      <c r="L11" s="166"/>
    </row>
    <row r="12" spans="1:13" x14ac:dyDescent="0.25">
      <c r="B12" s="138" t="s">
        <v>121</v>
      </c>
      <c r="C12" s="305">
        <v>116318</v>
      </c>
      <c r="D12" s="307">
        <v>586</v>
      </c>
      <c r="E12" s="305">
        <v>598</v>
      </c>
      <c r="F12" s="322">
        <v>1484.9369009</v>
      </c>
      <c r="G12" s="305">
        <v>117502</v>
      </c>
      <c r="H12" s="307">
        <v>116269</v>
      </c>
      <c r="I12" s="308">
        <f t="shared" si="1"/>
        <v>1233</v>
      </c>
      <c r="J12" s="41"/>
      <c r="K12" s="166"/>
      <c r="L12" s="166"/>
    </row>
    <row r="13" spans="1:13" x14ac:dyDescent="0.25">
      <c r="B13" s="138" t="s">
        <v>122</v>
      </c>
      <c r="C13" s="305">
        <v>116355.29266000001</v>
      </c>
      <c r="D13" s="285">
        <v>688</v>
      </c>
      <c r="E13" s="305">
        <v>598</v>
      </c>
      <c r="F13" s="322">
        <v>1506.8265557</v>
      </c>
      <c r="G13" s="311">
        <v>117641</v>
      </c>
      <c r="H13" s="307">
        <v>116269</v>
      </c>
      <c r="I13" s="308">
        <f t="shared" si="1"/>
        <v>1372</v>
      </c>
      <c r="J13" s="41"/>
      <c r="K13" s="166"/>
      <c r="L13" s="166"/>
    </row>
    <row r="14" spans="1:13" x14ac:dyDescent="0.25">
      <c r="B14" s="138" t="s">
        <v>123</v>
      </c>
      <c r="C14" s="312">
        <v>115061.15025333334</v>
      </c>
      <c r="D14" s="285">
        <v>1080</v>
      </c>
      <c r="E14" s="305">
        <v>598</v>
      </c>
      <c r="F14" s="331">
        <v>1503</v>
      </c>
      <c r="G14" s="311">
        <f>SUM(C14:F14)</f>
        <v>118242.15025333334</v>
      </c>
      <c r="H14" s="307">
        <v>116269</v>
      </c>
      <c r="I14" s="317">
        <f t="shared" si="1"/>
        <v>1973.1502533333405</v>
      </c>
      <c r="J14" s="41"/>
      <c r="K14" s="166"/>
      <c r="L14" s="166"/>
      <c r="M14" s="41"/>
    </row>
    <row r="15" spans="1:13" x14ac:dyDescent="0.25">
      <c r="B15" s="138" t="s">
        <v>125</v>
      </c>
      <c r="C15" s="305">
        <v>114497</v>
      </c>
      <c r="D15" s="285">
        <v>1046</v>
      </c>
      <c r="E15" s="305">
        <v>598</v>
      </c>
      <c r="F15" s="313">
        <v>1525</v>
      </c>
      <c r="G15" s="311">
        <f>SUM(C15:F15)</f>
        <v>117666</v>
      </c>
      <c r="H15" s="307">
        <v>116269</v>
      </c>
      <c r="I15" s="317">
        <f t="shared" si="1"/>
        <v>1397</v>
      </c>
      <c r="J15" s="41"/>
      <c r="K15" s="197"/>
      <c r="L15" s="197"/>
      <c r="M15" s="41"/>
    </row>
    <row r="16" spans="1:13" ht="30" x14ac:dyDescent="0.25">
      <c r="B16" s="43" t="s">
        <v>131</v>
      </c>
      <c r="C16" s="319">
        <v>116570.40000000001</v>
      </c>
      <c r="D16" s="288">
        <v>1000</v>
      </c>
      <c r="E16" s="347">
        <v>598</v>
      </c>
      <c r="F16" s="323">
        <v>1500</v>
      </c>
      <c r="G16" s="324">
        <v>119668.40000000001</v>
      </c>
      <c r="H16" s="319">
        <v>116269</v>
      </c>
      <c r="I16" s="325">
        <v>3399.4000000000087</v>
      </c>
      <c r="J16" s="41"/>
      <c r="K16" s="197"/>
      <c r="L16" s="197"/>
      <c r="M16" s="41"/>
    </row>
    <row r="17" spans="2:13" ht="30.75" thickBot="1" x14ac:dyDescent="0.3">
      <c r="B17" s="44" t="s">
        <v>130</v>
      </c>
      <c r="C17" s="320">
        <v>117553.73333333334</v>
      </c>
      <c r="D17" s="348">
        <v>2000</v>
      </c>
      <c r="E17" s="349">
        <v>598</v>
      </c>
      <c r="F17" s="326">
        <v>1500</v>
      </c>
      <c r="G17" s="321">
        <v>121651.73333333334</v>
      </c>
      <c r="H17" s="320">
        <v>116269</v>
      </c>
      <c r="I17" s="314">
        <v>5382.7333333333372</v>
      </c>
      <c r="J17" s="41"/>
      <c r="K17" s="197"/>
      <c r="L17" s="197"/>
      <c r="M17" s="41"/>
    </row>
    <row r="18" spans="2:13" ht="33.75" customHeight="1" x14ac:dyDescent="0.25">
      <c r="B18" s="371"/>
      <c r="C18" s="371"/>
      <c r="D18" s="371"/>
      <c r="E18" s="371"/>
      <c r="F18" s="371"/>
      <c r="G18" s="371"/>
      <c r="H18" s="371"/>
      <c r="I18" s="150"/>
      <c r="J18" s="372"/>
      <c r="K18" s="372"/>
      <c r="L18" s="372"/>
    </row>
    <row r="19" spans="2:13" ht="21" customHeight="1" x14ac:dyDescent="0.25">
      <c r="B19" s="54" t="s">
        <v>124</v>
      </c>
      <c r="I19" s="151"/>
    </row>
    <row r="20" spans="2:13" ht="35.25" customHeight="1" x14ac:dyDescent="0.25">
      <c r="B20" s="362" t="s">
        <v>198</v>
      </c>
      <c r="C20" s="362"/>
      <c r="D20" s="362"/>
      <c r="E20" s="362"/>
      <c r="F20" s="362"/>
      <c r="G20" s="362"/>
      <c r="H20" s="362"/>
      <c r="I20" s="362"/>
    </row>
    <row r="21" spans="2:13" ht="30.75" customHeight="1" x14ac:dyDescent="0.25">
      <c r="B21" s="362" t="s">
        <v>197</v>
      </c>
      <c r="C21" s="362"/>
      <c r="D21" s="362"/>
      <c r="E21" s="362"/>
      <c r="F21" s="362"/>
      <c r="G21" s="362"/>
      <c r="H21" s="362"/>
      <c r="I21" s="362"/>
    </row>
    <row r="22" spans="2:13" ht="35.25" customHeight="1" x14ac:dyDescent="0.25">
      <c r="B22" s="205"/>
      <c r="C22" s="205"/>
      <c r="D22" s="205"/>
      <c r="E22" s="205"/>
      <c r="F22" s="196"/>
      <c r="G22" s="196"/>
      <c r="H22" s="196"/>
      <c r="I22" s="196"/>
    </row>
    <row r="23" spans="2:13" ht="24.75" customHeight="1" x14ac:dyDescent="0.25">
      <c r="B23" s="150"/>
      <c r="C23" s="150"/>
      <c r="D23" s="150"/>
      <c r="E23" s="150"/>
    </row>
    <row r="24" spans="2:13" x14ac:dyDescent="0.25">
      <c r="B24" s="150"/>
      <c r="C24" s="150"/>
      <c r="D24" s="150"/>
      <c r="E24" s="150"/>
    </row>
    <row r="25" spans="2:13" x14ac:dyDescent="0.25">
      <c r="B25" s="150"/>
      <c r="C25" s="150"/>
      <c r="D25" s="150"/>
      <c r="E25" s="150"/>
    </row>
    <row r="26" spans="2:13" x14ac:dyDescent="0.25">
      <c r="B26" s="150"/>
      <c r="C26" s="150"/>
      <c r="D26" s="150"/>
      <c r="E26" s="150"/>
    </row>
    <row r="27" spans="2:13" x14ac:dyDescent="0.25">
      <c r="B27" s="150"/>
      <c r="C27" s="150"/>
      <c r="D27" s="150"/>
      <c r="E27" s="150"/>
    </row>
    <row r="30" spans="2:13" x14ac:dyDescent="0.25">
      <c r="B30" s="152"/>
    </row>
    <row r="31" spans="2:13" x14ac:dyDescent="0.25">
      <c r="B31" s="152"/>
    </row>
    <row r="32" spans="2:13" x14ac:dyDescent="0.25">
      <c r="B32" s="152"/>
    </row>
    <row r="33" spans="2:10" x14ac:dyDescent="0.25">
      <c r="B33" s="153" t="s">
        <v>9</v>
      </c>
    </row>
    <row r="34" spans="2:10" x14ac:dyDescent="0.25">
      <c r="B34" s="153" t="s">
        <v>10</v>
      </c>
      <c r="J34" s="154"/>
    </row>
    <row r="35" spans="2:10" x14ac:dyDescent="0.25">
      <c r="B35" s="153" t="s">
        <v>11</v>
      </c>
    </row>
    <row r="36" spans="2:10" x14ac:dyDescent="0.25">
      <c r="B36" s="153" t="s">
        <v>12</v>
      </c>
    </row>
    <row r="37" spans="2:10" x14ac:dyDescent="0.25">
      <c r="B37" s="153" t="s">
        <v>13</v>
      </c>
    </row>
    <row r="38" spans="2:10" x14ac:dyDescent="0.25">
      <c r="B38" s="153" t="s">
        <v>14</v>
      </c>
    </row>
    <row r="39" spans="2:10" x14ac:dyDescent="0.25">
      <c r="B39" s="152" t="s">
        <v>15</v>
      </c>
    </row>
    <row r="40" spans="2:10" x14ac:dyDescent="0.25">
      <c r="B40" s="152"/>
    </row>
    <row r="41" spans="2:10" x14ac:dyDescent="0.25">
      <c r="B41" s="152"/>
    </row>
    <row r="42" spans="2:10" x14ac:dyDescent="0.25">
      <c r="B42" s="152"/>
    </row>
    <row r="43" spans="2:10" x14ac:dyDescent="0.25">
      <c r="B43" s="152"/>
    </row>
    <row r="44" spans="2:10" x14ac:dyDescent="0.25">
      <c r="B44" s="152"/>
    </row>
  </sheetData>
  <mergeCells count="4">
    <mergeCell ref="B18:H18"/>
    <mergeCell ref="J18:L18"/>
    <mergeCell ref="B20:I20"/>
    <mergeCell ref="B21:I2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8"/>
  <sheetViews>
    <sheetView showGridLines="0" workbookViewId="0">
      <selection activeCell="H19" sqref="H19"/>
    </sheetView>
  </sheetViews>
  <sheetFormatPr defaultRowHeight="15" x14ac:dyDescent="0.25"/>
  <cols>
    <col min="3" max="4" width="11.140625" bestFit="1" customWidth="1"/>
    <col min="5" max="6" width="12" bestFit="1" customWidth="1"/>
    <col min="7" max="8" width="14.140625" bestFit="1" customWidth="1"/>
  </cols>
  <sheetData>
    <row r="2" spans="2:8" ht="17.25" x14ac:dyDescent="0.25">
      <c r="B2" s="224" t="s">
        <v>199</v>
      </c>
    </row>
    <row r="3" spans="2:8" ht="15.75" thickBot="1" x14ac:dyDescent="0.3"/>
    <row r="4" spans="2:8" ht="50.25" customHeight="1" thickBot="1" x14ac:dyDescent="0.3">
      <c r="B4" s="271" t="s">
        <v>183</v>
      </c>
      <c r="C4" s="267" t="s">
        <v>200</v>
      </c>
      <c r="D4" s="265" t="s">
        <v>201</v>
      </c>
      <c r="E4" s="265" t="s">
        <v>184</v>
      </c>
      <c r="F4" s="265" t="s">
        <v>185</v>
      </c>
      <c r="G4" s="265" t="s">
        <v>186</v>
      </c>
      <c r="H4" s="266" t="s">
        <v>187</v>
      </c>
    </row>
    <row r="5" spans="2:8" x14ac:dyDescent="0.25">
      <c r="B5" s="272" t="s">
        <v>179</v>
      </c>
      <c r="C5" s="268">
        <v>43755</v>
      </c>
      <c r="D5" s="263">
        <v>32797</v>
      </c>
      <c r="E5" s="263">
        <v>55438.529821999997</v>
      </c>
      <c r="F5" s="263">
        <v>34253.613759</v>
      </c>
      <c r="G5" s="263">
        <v>11683.529821999997</v>
      </c>
      <c r="H5" s="264">
        <v>1456.6137589999998</v>
      </c>
    </row>
    <row r="6" spans="2:8" x14ac:dyDescent="0.25">
      <c r="B6" s="273" t="s">
        <v>180</v>
      </c>
      <c r="C6" s="269">
        <v>42539</v>
      </c>
      <c r="D6" s="259">
        <v>32149</v>
      </c>
      <c r="E6" s="259">
        <v>53157.392477000001</v>
      </c>
      <c r="F6" s="259">
        <v>33507.657143999997</v>
      </c>
      <c r="G6" s="259">
        <v>10618.392477000001</v>
      </c>
      <c r="H6" s="260">
        <v>1358.6571439999971</v>
      </c>
    </row>
    <row r="7" spans="2:8" x14ac:dyDescent="0.25">
      <c r="B7" s="273" t="s">
        <v>181</v>
      </c>
      <c r="C7" s="269">
        <v>43168</v>
      </c>
      <c r="D7" s="259">
        <v>30887</v>
      </c>
      <c r="E7" s="259">
        <v>53156.536217000001</v>
      </c>
      <c r="F7" s="259">
        <v>32994.430688</v>
      </c>
      <c r="G7" s="259">
        <v>9988.5362170000008</v>
      </c>
      <c r="H7" s="260">
        <v>2107.4306880000004</v>
      </c>
    </row>
    <row r="8" spans="2:8" ht="15.75" thickBot="1" x14ac:dyDescent="0.3">
      <c r="B8" s="274" t="s">
        <v>188</v>
      </c>
      <c r="C8" s="270">
        <v>41295</v>
      </c>
      <c r="D8" s="261">
        <v>32784</v>
      </c>
      <c r="E8" s="261"/>
      <c r="F8" s="261"/>
      <c r="G8" s="261"/>
      <c r="H8" s="26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8"/>
  <sheetViews>
    <sheetView showGridLines="0" topLeftCell="A7" workbookViewId="0">
      <selection activeCell="C25" sqref="C25"/>
    </sheetView>
  </sheetViews>
  <sheetFormatPr defaultColWidth="9.140625" defaultRowHeight="15" x14ac:dyDescent="0.25"/>
  <cols>
    <col min="1" max="1" width="9.140625" style="2"/>
    <col min="2" max="2" width="35" style="2" customWidth="1"/>
    <col min="3" max="16384" width="9.140625" style="2"/>
  </cols>
  <sheetData>
    <row r="2" spans="2:7" ht="15.75" x14ac:dyDescent="0.25">
      <c r="B2" s="19" t="s">
        <v>102</v>
      </c>
    </row>
    <row r="3" spans="2:7" ht="15.75" x14ac:dyDescent="0.25">
      <c r="B3" s="19"/>
    </row>
    <row r="4" spans="2:7" x14ac:dyDescent="0.25">
      <c r="B4" s="22" t="s">
        <v>103</v>
      </c>
    </row>
    <row r="5" spans="2:7" x14ac:dyDescent="0.25">
      <c r="B5" s="42" t="s">
        <v>163</v>
      </c>
    </row>
    <row r="6" spans="2:7" ht="15.75" thickBot="1" x14ac:dyDescent="0.3">
      <c r="B6" s="22"/>
      <c r="G6" s="3" t="s">
        <v>89</v>
      </c>
    </row>
    <row r="7" spans="2:7" x14ac:dyDescent="0.25">
      <c r="B7" s="88" t="s">
        <v>90</v>
      </c>
      <c r="C7" s="89" t="s">
        <v>12</v>
      </c>
      <c r="D7" s="90" t="s">
        <v>13</v>
      </c>
      <c r="E7" s="89" t="s">
        <v>14</v>
      </c>
      <c r="F7" s="89" t="s">
        <v>15</v>
      </c>
      <c r="G7" s="91" t="s">
        <v>17</v>
      </c>
    </row>
    <row r="8" spans="2:7" ht="30" customHeight="1" x14ac:dyDescent="0.25">
      <c r="B8" s="92" t="s">
        <v>91</v>
      </c>
      <c r="C8" s="93">
        <v>1752536</v>
      </c>
      <c r="D8" s="94">
        <v>1762032</v>
      </c>
      <c r="E8" s="93">
        <v>1778466</v>
      </c>
      <c r="F8" s="93">
        <v>1753330</v>
      </c>
      <c r="G8" s="95">
        <v>1749069</v>
      </c>
    </row>
    <row r="9" spans="2:7" ht="30" customHeight="1" x14ac:dyDescent="0.25">
      <c r="B9" s="96" t="s">
        <v>92</v>
      </c>
      <c r="C9" s="97">
        <v>2.7E-2</v>
      </c>
      <c r="D9" s="98">
        <v>2.7E-2</v>
      </c>
      <c r="E9" s="97">
        <v>3.3000000000000002E-2</v>
      </c>
      <c r="F9" s="97">
        <v>0.04</v>
      </c>
      <c r="G9" s="99">
        <v>3.9E-2</v>
      </c>
    </row>
    <row r="10" spans="2:7" ht="30" customHeight="1" x14ac:dyDescent="0.25">
      <c r="B10" s="96" t="s">
        <v>93</v>
      </c>
      <c r="C10" s="97">
        <v>0.46899999999999997</v>
      </c>
      <c r="D10" s="98">
        <v>0.46600000000000003</v>
      </c>
      <c r="E10" s="97">
        <v>0.45200000000000001</v>
      </c>
      <c r="F10" s="97">
        <v>0.434</v>
      </c>
      <c r="G10" s="99">
        <v>0.44400000000000001</v>
      </c>
    </row>
    <row r="11" spans="2:7" ht="30" customHeight="1" x14ac:dyDescent="0.25">
      <c r="B11" s="96" t="s">
        <v>94</v>
      </c>
      <c r="C11" s="97">
        <v>0.218</v>
      </c>
      <c r="D11" s="98">
        <v>0.215</v>
      </c>
      <c r="E11" s="97">
        <v>0.21099999999999999</v>
      </c>
      <c r="F11" s="97">
        <v>0.21099999999999999</v>
      </c>
      <c r="G11" s="99">
        <v>0.20499999999999999</v>
      </c>
    </row>
    <row r="12" spans="2:7" ht="30" customHeight="1" x14ac:dyDescent="0.25">
      <c r="B12" s="96" t="s">
        <v>95</v>
      </c>
      <c r="C12" s="97">
        <v>0.28699999999999998</v>
      </c>
      <c r="D12" s="98">
        <v>0.29199999999999998</v>
      </c>
      <c r="E12" s="97">
        <v>0.30399999999999999</v>
      </c>
      <c r="F12" s="97">
        <v>0.315</v>
      </c>
      <c r="G12" s="99">
        <v>0.311</v>
      </c>
    </row>
    <row r="13" spans="2:7" ht="30" customHeight="1" x14ac:dyDescent="0.25">
      <c r="B13" s="96" t="s">
        <v>96</v>
      </c>
      <c r="C13" s="97">
        <v>0.51700000000000002</v>
      </c>
      <c r="D13" s="98">
        <v>0.51300000000000001</v>
      </c>
      <c r="E13" s="97">
        <v>0.51500000000000001</v>
      </c>
      <c r="F13" s="97">
        <v>0.51500000000000001</v>
      </c>
      <c r="G13" s="99">
        <v>0.51400000000000001</v>
      </c>
    </row>
    <row r="14" spans="2:7" ht="30" customHeight="1" x14ac:dyDescent="0.25">
      <c r="B14" s="96" t="s">
        <v>97</v>
      </c>
      <c r="C14" s="97">
        <v>0.48299999999999998</v>
      </c>
      <c r="D14" s="98">
        <v>0.48599999999999999</v>
      </c>
      <c r="E14" s="97">
        <v>0.48499999999999999</v>
      </c>
      <c r="F14" s="97">
        <v>0.48</v>
      </c>
      <c r="G14" s="99">
        <v>0.48099999999999998</v>
      </c>
    </row>
    <row r="15" spans="2:7" ht="30" customHeight="1" x14ac:dyDescent="0.25">
      <c r="B15" s="96" t="s">
        <v>98</v>
      </c>
      <c r="C15" s="97">
        <v>0.16900000000000001</v>
      </c>
      <c r="D15" s="98">
        <v>0.17199999999999999</v>
      </c>
      <c r="E15" s="97">
        <v>0.16500000000000001</v>
      </c>
      <c r="F15" s="97">
        <v>0.16600000000000001</v>
      </c>
      <c r="G15" s="99">
        <v>0.16500000000000001</v>
      </c>
    </row>
    <row r="16" spans="2:7" ht="30" customHeight="1" x14ac:dyDescent="0.25">
      <c r="B16" s="96" t="s">
        <v>99</v>
      </c>
      <c r="C16" s="97">
        <v>0.01</v>
      </c>
      <c r="D16" s="98">
        <v>1.6E-2</v>
      </c>
      <c r="E16" s="97">
        <v>0.02</v>
      </c>
      <c r="F16" s="97">
        <v>3.6999999999999998E-2</v>
      </c>
      <c r="G16" s="99">
        <v>5.8999999999999997E-2</v>
      </c>
    </row>
    <row r="17" spans="2:7" ht="30" customHeight="1" x14ac:dyDescent="0.25">
      <c r="B17" s="96" t="s">
        <v>100</v>
      </c>
      <c r="C17" s="97">
        <v>0.06</v>
      </c>
      <c r="D17" s="98">
        <v>6.4000000000000001E-2</v>
      </c>
      <c r="E17" s="97">
        <v>7.0000000000000007E-2</v>
      </c>
      <c r="F17" s="97">
        <v>7.2999999999999995E-2</v>
      </c>
      <c r="G17" s="99">
        <v>8.1000000000000003E-2</v>
      </c>
    </row>
    <row r="18" spans="2:7" ht="30" customHeight="1" thickBot="1" x14ac:dyDescent="0.3">
      <c r="B18" s="100" t="s">
        <v>101</v>
      </c>
      <c r="C18" s="101">
        <v>0.16800000000000001</v>
      </c>
      <c r="D18" s="102">
        <v>0.17100000000000001</v>
      </c>
      <c r="E18" s="101">
        <v>0.188</v>
      </c>
      <c r="F18" s="101">
        <v>0.218</v>
      </c>
      <c r="G18" s="103">
        <v>0.221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19"/>
  <sheetViews>
    <sheetView showGridLines="0" workbookViewId="0">
      <selection activeCell="C11" sqref="C11"/>
    </sheetView>
  </sheetViews>
  <sheetFormatPr defaultColWidth="9.140625" defaultRowHeight="15" x14ac:dyDescent="0.25"/>
  <cols>
    <col min="1" max="16384" width="9.140625" style="2"/>
  </cols>
  <sheetData>
    <row r="2" spans="2:6" ht="15.75" x14ac:dyDescent="0.25">
      <c r="B2" s="19" t="s">
        <v>104</v>
      </c>
    </row>
    <row r="3" spans="2:6" x14ac:dyDescent="0.25">
      <c r="B3" s="42" t="s">
        <v>113</v>
      </c>
    </row>
    <row r="4" spans="2:6" ht="15.75" thickBot="1" x14ac:dyDescent="0.3">
      <c r="E4" s="3" t="s">
        <v>75</v>
      </c>
    </row>
    <row r="5" spans="2:6" x14ac:dyDescent="0.25">
      <c r="B5" s="104" t="s">
        <v>61</v>
      </c>
      <c r="C5" s="75" t="s">
        <v>14</v>
      </c>
      <c r="D5" s="75" t="s">
        <v>15</v>
      </c>
      <c r="E5" s="76" t="s">
        <v>17</v>
      </c>
    </row>
    <row r="6" spans="2:6" x14ac:dyDescent="0.25">
      <c r="B6" s="105">
        <v>16</v>
      </c>
      <c r="C6" s="183">
        <v>55594</v>
      </c>
      <c r="D6" s="186">
        <v>53470</v>
      </c>
      <c r="E6" s="184">
        <v>54052</v>
      </c>
    </row>
    <row r="7" spans="2:6" x14ac:dyDescent="0.25">
      <c r="B7" s="106">
        <v>17</v>
      </c>
      <c r="C7" s="183">
        <v>57019</v>
      </c>
      <c r="D7" s="183">
        <v>55594</v>
      </c>
      <c r="E7" s="184">
        <v>53713</v>
      </c>
    </row>
    <row r="8" spans="2:6" x14ac:dyDescent="0.25">
      <c r="B8" s="106">
        <v>18</v>
      </c>
      <c r="C8" s="186">
        <v>59765</v>
      </c>
      <c r="D8" s="183">
        <v>57019</v>
      </c>
      <c r="E8" s="187">
        <v>55594</v>
      </c>
    </row>
    <row r="9" spans="2:6" ht="15.75" thickBot="1" x14ac:dyDescent="0.3">
      <c r="B9" s="107">
        <v>19</v>
      </c>
      <c r="C9" s="190">
        <v>64374</v>
      </c>
      <c r="D9" s="190">
        <v>63584</v>
      </c>
      <c r="E9" s="191">
        <v>57019</v>
      </c>
    </row>
    <row r="11" spans="2:6" ht="15.75" x14ac:dyDescent="0.25">
      <c r="B11" s="108" t="s">
        <v>72</v>
      </c>
    </row>
    <row r="12" spans="2:6" x14ac:dyDescent="0.25">
      <c r="B12" s="65" t="s">
        <v>73</v>
      </c>
    </row>
    <row r="16" spans="2:6" x14ac:dyDescent="0.25">
      <c r="D16" s="189"/>
      <c r="E16" s="189"/>
      <c r="F16" s="189"/>
    </row>
    <row r="17" spans="4:6" x14ac:dyDescent="0.25">
      <c r="D17" s="189"/>
      <c r="E17" s="189"/>
      <c r="F17" s="189"/>
    </row>
    <row r="18" spans="4:6" x14ac:dyDescent="0.25">
      <c r="D18" s="189"/>
      <c r="E18" s="189"/>
      <c r="F18" s="189"/>
    </row>
    <row r="19" spans="4:6" x14ac:dyDescent="0.25">
      <c r="D19" s="189"/>
      <c r="E19" s="189"/>
      <c r="F19" s="189"/>
    </row>
  </sheetData>
  <hyperlinks>
    <hyperlink ref="B12" r:id="rId1" display="Link to tables here: https://www.nrscotland.gov.uk/statistics-and-data/statistics/statistics-by-theme/population/population-estimates/mid-year-population-estimates/population-estimates-time-series-data"/>
  </hyperlinks>
  <pageMargins left="0.7" right="0.7" top="0.75" bottom="0.75" header="0.3" footer="0.3"/>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24"/>
  <sheetViews>
    <sheetView showGridLines="0" topLeftCell="B4" zoomScaleNormal="100" workbookViewId="0">
      <selection activeCell="B21" sqref="B21"/>
    </sheetView>
  </sheetViews>
  <sheetFormatPr defaultColWidth="9.140625" defaultRowHeight="12.75" x14ac:dyDescent="0.2"/>
  <cols>
    <col min="1" max="1" width="8.85546875" style="109" customWidth="1"/>
    <col min="2" max="2" width="21.7109375" style="109" customWidth="1"/>
    <col min="3" max="27" width="13.42578125" style="109" customWidth="1"/>
    <col min="28" max="16384" width="9.140625" style="109"/>
  </cols>
  <sheetData>
    <row r="1" spans="1:102" x14ac:dyDescent="0.2">
      <c r="A1" s="28"/>
    </row>
    <row r="2" spans="1:102" x14ac:dyDescent="0.2">
      <c r="A2" s="28"/>
    </row>
    <row r="3" spans="1:102" ht="15.75" x14ac:dyDescent="0.25">
      <c r="B3" s="110" t="s">
        <v>105</v>
      </c>
    </row>
    <row r="4" spans="1:102" s="111" customFormat="1" ht="15" customHeight="1" x14ac:dyDescent="0.2">
      <c r="B4" s="109"/>
      <c r="C4" s="109"/>
      <c r="D4" s="109"/>
      <c r="E4" s="109"/>
      <c r="F4" s="109"/>
      <c r="G4" s="109"/>
      <c r="H4" s="109"/>
      <c r="I4" s="109"/>
      <c r="J4" s="112"/>
      <c r="K4" s="373"/>
      <c r="L4" s="373"/>
    </row>
    <row r="5" spans="1:102" ht="15" customHeight="1" x14ac:dyDescent="0.25">
      <c r="B5" s="131" t="s">
        <v>110</v>
      </c>
      <c r="C5" s="113"/>
      <c r="D5" s="113"/>
      <c r="E5" s="113"/>
      <c r="F5" s="113"/>
      <c r="G5" s="113"/>
      <c r="H5" s="113"/>
      <c r="I5" s="113"/>
      <c r="J5" s="112"/>
      <c r="K5" s="112"/>
      <c r="L5" s="112"/>
      <c r="M5" s="111"/>
      <c r="N5" s="111"/>
      <c r="O5" s="111"/>
      <c r="P5" s="111"/>
      <c r="Q5" s="111"/>
      <c r="R5" s="111"/>
      <c r="S5" s="111"/>
      <c r="T5" s="111"/>
      <c r="U5" s="111"/>
      <c r="V5" s="111"/>
      <c r="W5" s="111"/>
      <c r="X5" s="111"/>
      <c r="Y5" s="111"/>
      <c r="Z5" s="111"/>
      <c r="AA5" s="111"/>
      <c r="AB5" s="111"/>
    </row>
    <row r="6" spans="1:102" x14ac:dyDescent="0.2">
      <c r="B6" s="113"/>
      <c r="H6" s="114"/>
      <c r="O6" s="374"/>
      <c r="P6" s="374"/>
      <c r="Q6" s="374"/>
      <c r="R6" s="374"/>
      <c r="S6" s="374"/>
      <c r="T6" s="374"/>
      <c r="U6" s="374"/>
    </row>
    <row r="7" spans="1:102" ht="15" x14ac:dyDescent="0.25">
      <c r="B7" s="115"/>
      <c r="C7" s="116">
        <v>2019</v>
      </c>
      <c r="D7" s="116">
        <v>2020</v>
      </c>
      <c r="E7" s="116">
        <v>2021</v>
      </c>
      <c r="F7" s="116">
        <v>2022</v>
      </c>
      <c r="G7" s="116">
        <v>2023</v>
      </c>
      <c r="H7" s="116">
        <v>2024</v>
      </c>
      <c r="I7" s="116">
        <v>2025</v>
      </c>
      <c r="J7" s="116">
        <v>2026</v>
      </c>
      <c r="K7" s="116">
        <v>2027</v>
      </c>
      <c r="L7" s="116">
        <v>2028</v>
      </c>
      <c r="M7" s="116">
        <v>2029</v>
      </c>
      <c r="N7" s="116">
        <v>2030</v>
      </c>
      <c r="O7" s="116">
        <v>2031</v>
      </c>
      <c r="P7" s="116">
        <v>2032</v>
      </c>
      <c r="Q7" s="116">
        <v>2033</v>
      </c>
      <c r="R7" s="116">
        <v>2034</v>
      </c>
      <c r="S7" s="116">
        <v>2035</v>
      </c>
      <c r="T7" s="116">
        <v>2036</v>
      </c>
      <c r="U7" s="116">
        <v>2037</v>
      </c>
      <c r="V7" s="116">
        <v>2038</v>
      </c>
      <c r="W7" s="116">
        <v>2039</v>
      </c>
      <c r="X7" s="116">
        <v>2040</v>
      </c>
      <c r="Y7" s="116">
        <v>2041</v>
      </c>
      <c r="Z7" s="116">
        <v>2042</v>
      </c>
      <c r="AA7" s="116">
        <v>2043</v>
      </c>
      <c r="AB7" s="117"/>
    </row>
    <row r="8" spans="1:102" s="118" customFormat="1" ht="15" x14ac:dyDescent="0.25">
      <c r="B8" s="119" t="s">
        <v>106</v>
      </c>
      <c r="C8" s="120"/>
      <c r="D8" s="120"/>
      <c r="E8" s="120"/>
      <c r="F8" s="120"/>
      <c r="G8" s="120"/>
      <c r="H8" s="120"/>
      <c r="I8" s="120"/>
      <c r="J8" s="120"/>
      <c r="K8" s="120"/>
      <c r="L8" s="120"/>
      <c r="M8" s="120"/>
      <c r="N8" s="119" t="s">
        <v>106</v>
      </c>
      <c r="O8" s="120"/>
      <c r="P8" s="120"/>
      <c r="Q8" s="120"/>
      <c r="R8" s="120"/>
      <c r="S8" s="120"/>
      <c r="T8" s="120"/>
      <c r="U8" s="120"/>
      <c r="V8" s="120"/>
      <c r="W8" s="120"/>
      <c r="X8" s="120"/>
      <c r="Y8" s="120"/>
      <c r="Z8" s="120"/>
      <c r="AA8" s="120"/>
      <c r="AB8" s="121"/>
    </row>
    <row r="9" spans="1:102" ht="15" x14ac:dyDescent="0.25">
      <c r="B9" s="119" t="s">
        <v>107</v>
      </c>
      <c r="C9" s="181">
        <v>5452444</v>
      </c>
      <c r="D9" s="181">
        <v>5464679</v>
      </c>
      <c r="E9" s="181">
        <v>5475660</v>
      </c>
      <c r="F9" s="181">
        <v>5485890</v>
      </c>
      <c r="G9" s="181">
        <v>5495578</v>
      </c>
      <c r="H9" s="181">
        <v>5504866</v>
      </c>
      <c r="I9" s="181">
        <v>5513731</v>
      </c>
      <c r="J9" s="181">
        <v>5522085</v>
      </c>
      <c r="K9" s="181">
        <v>5529888</v>
      </c>
      <c r="L9" s="181">
        <v>5537116</v>
      </c>
      <c r="M9" s="181">
        <v>5543666</v>
      </c>
      <c r="N9" s="181">
        <v>5549510</v>
      </c>
      <c r="O9" s="181">
        <v>5554680</v>
      </c>
      <c r="P9" s="181">
        <v>5559154</v>
      </c>
      <c r="Q9" s="181">
        <v>5562901</v>
      </c>
      <c r="R9" s="181">
        <v>5565969</v>
      </c>
      <c r="S9" s="181">
        <v>5568456</v>
      </c>
      <c r="T9" s="181">
        <v>5570442</v>
      </c>
      <c r="U9" s="181">
        <v>5571993</v>
      </c>
      <c r="V9" s="181">
        <v>5573181</v>
      </c>
      <c r="W9" s="181">
        <v>5574058</v>
      </c>
      <c r="X9" s="181">
        <v>5574675</v>
      </c>
      <c r="Y9" s="181">
        <v>5575012</v>
      </c>
      <c r="Z9" s="181">
        <v>5575078</v>
      </c>
      <c r="AA9" s="181">
        <v>5574819</v>
      </c>
      <c r="AB9" s="123"/>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4"/>
      <c r="CN9" s="124"/>
      <c r="CO9" s="124"/>
      <c r="CP9" s="124"/>
      <c r="CQ9" s="124"/>
      <c r="CR9" s="124"/>
      <c r="CS9" s="124"/>
      <c r="CT9" s="124"/>
      <c r="CU9" s="124"/>
      <c r="CV9" s="124"/>
      <c r="CW9" s="124"/>
      <c r="CX9" s="124"/>
    </row>
    <row r="10" spans="1:102" ht="15" x14ac:dyDescent="0.25">
      <c r="B10" s="125">
        <v>18</v>
      </c>
      <c r="C10" s="180">
        <v>56309</v>
      </c>
      <c r="D10" s="180">
        <v>54115</v>
      </c>
      <c r="E10" s="180">
        <v>54540</v>
      </c>
      <c r="F10" s="180">
        <v>56321</v>
      </c>
      <c r="G10" s="180">
        <v>57620</v>
      </c>
      <c r="H10" s="180">
        <v>58242</v>
      </c>
      <c r="I10" s="180">
        <v>59600</v>
      </c>
      <c r="J10" s="180">
        <v>62108</v>
      </c>
      <c r="K10" s="180">
        <v>62543</v>
      </c>
      <c r="L10" s="180">
        <v>61112</v>
      </c>
      <c r="M10" s="180">
        <v>64186</v>
      </c>
      <c r="N10" s="180">
        <v>62540</v>
      </c>
      <c r="O10" s="180">
        <v>61164</v>
      </c>
      <c r="P10" s="180">
        <v>60187</v>
      </c>
      <c r="Q10" s="180">
        <v>59901</v>
      </c>
      <c r="R10" s="180">
        <v>59148</v>
      </c>
      <c r="S10" s="180">
        <v>57184</v>
      </c>
      <c r="T10" s="180">
        <v>55882</v>
      </c>
      <c r="U10" s="180">
        <v>54161</v>
      </c>
      <c r="V10" s="180">
        <v>54702</v>
      </c>
      <c r="W10" s="180">
        <v>54574</v>
      </c>
      <c r="X10" s="180">
        <v>54364</v>
      </c>
      <c r="Y10" s="180">
        <v>54249</v>
      </c>
      <c r="Z10" s="180">
        <v>54246</v>
      </c>
      <c r="AA10" s="180">
        <v>54184</v>
      </c>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c r="CK10" s="124"/>
      <c r="CL10" s="124"/>
      <c r="CM10" s="124"/>
      <c r="CN10" s="124"/>
      <c r="CO10" s="124"/>
      <c r="CP10" s="124"/>
      <c r="CQ10" s="124"/>
      <c r="CR10" s="124"/>
      <c r="CS10" s="124"/>
      <c r="CT10" s="124"/>
      <c r="CU10" s="124"/>
      <c r="CV10" s="124"/>
      <c r="CW10" s="124"/>
      <c r="CX10" s="124"/>
    </row>
    <row r="11" spans="1:102" ht="15" x14ac:dyDescent="0.25">
      <c r="B11" s="125">
        <v>19</v>
      </c>
      <c r="C11" s="180">
        <v>59811</v>
      </c>
      <c r="D11" s="180">
        <v>58136</v>
      </c>
      <c r="E11" s="180">
        <v>55907</v>
      </c>
      <c r="F11" s="180">
        <v>56304</v>
      </c>
      <c r="G11" s="180">
        <v>58095</v>
      </c>
      <c r="H11" s="180">
        <v>59421</v>
      </c>
      <c r="I11" s="180">
        <v>60064</v>
      </c>
      <c r="J11" s="180">
        <v>61439</v>
      </c>
      <c r="K11" s="180">
        <v>63977</v>
      </c>
      <c r="L11" s="180">
        <v>64454</v>
      </c>
      <c r="M11" s="180">
        <v>63027</v>
      </c>
      <c r="N11" s="180">
        <v>66087</v>
      </c>
      <c r="O11" s="180">
        <v>64478</v>
      </c>
      <c r="P11" s="180">
        <v>63078</v>
      </c>
      <c r="Q11" s="180">
        <v>62076</v>
      </c>
      <c r="R11" s="180">
        <v>61775</v>
      </c>
      <c r="S11" s="180">
        <v>61018</v>
      </c>
      <c r="T11" s="180">
        <v>59036</v>
      </c>
      <c r="U11" s="180">
        <v>57701</v>
      </c>
      <c r="V11" s="180">
        <v>55959</v>
      </c>
      <c r="W11" s="180">
        <v>56475</v>
      </c>
      <c r="X11" s="180">
        <v>56354</v>
      </c>
      <c r="Y11" s="180">
        <v>56140</v>
      </c>
      <c r="Z11" s="180">
        <v>56021</v>
      </c>
      <c r="AA11" s="180">
        <v>56015</v>
      </c>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row>
    <row r="12" spans="1:102" ht="15" x14ac:dyDescent="0.25">
      <c r="B12" s="125">
        <v>20</v>
      </c>
      <c r="C12" s="180">
        <v>66069</v>
      </c>
      <c r="D12" s="180">
        <v>62231</v>
      </c>
      <c r="E12" s="180">
        <v>60505</v>
      </c>
      <c r="F12" s="180">
        <v>58236</v>
      </c>
      <c r="G12" s="180">
        <v>58624</v>
      </c>
      <c r="H12" s="180">
        <v>60439</v>
      </c>
      <c r="I12" s="180">
        <v>61797</v>
      </c>
      <c r="J12" s="180">
        <v>62462</v>
      </c>
      <c r="K12" s="180">
        <v>63863</v>
      </c>
      <c r="L12" s="180">
        <v>66453</v>
      </c>
      <c r="M12" s="180">
        <v>66955</v>
      </c>
      <c r="N12" s="180">
        <v>65510</v>
      </c>
      <c r="O12" s="180">
        <v>68602</v>
      </c>
      <c r="P12" s="180">
        <v>66992</v>
      </c>
      <c r="Q12" s="180">
        <v>65559</v>
      </c>
      <c r="R12" s="180">
        <v>64535</v>
      </c>
      <c r="S12" s="180">
        <v>64223</v>
      </c>
      <c r="T12" s="180">
        <v>63453</v>
      </c>
      <c r="U12" s="180">
        <v>61437</v>
      </c>
      <c r="V12" s="180">
        <v>60072</v>
      </c>
      <c r="W12" s="180">
        <v>58296</v>
      </c>
      <c r="X12" s="180">
        <v>58807</v>
      </c>
      <c r="Y12" s="180">
        <v>58687</v>
      </c>
      <c r="Z12" s="180">
        <v>58469</v>
      </c>
      <c r="AA12" s="180">
        <v>58348</v>
      </c>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4"/>
      <c r="CN12" s="124"/>
      <c r="CO12" s="124"/>
      <c r="CP12" s="124"/>
      <c r="CQ12" s="124"/>
      <c r="CR12" s="124"/>
      <c r="CS12" s="124"/>
      <c r="CT12" s="124"/>
      <c r="CU12" s="124"/>
      <c r="CV12" s="124"/>
      <c r="CW12" s="124"/>
      <c r="CX12" s="124"/>
    </row>
    <row r="13" spans="1:102" ht="15" x14ac:dyDescent="0.25">
      <c r="B13" s="125">
        <v>21</v>
      </c>
      <c r="C13" s="180">
        <v>68083</v>
      </c>
      <c r="D13" s="180">
        <v>67580</v>
      </c>
      <c r="E13" s="180">
        <v>63708</v>
      </c>
      <c r="F13" s="180">
        <v>61966</v>
      </c>
      <c r="G13" s="180">
        <v>59682</v>
      </c>
      <c r="H13" s="180">
        <v>60068</v>
      </c>
      <c r="I13" s="180">
        <v>61894</v>
      </c>
      <c r="J13" s="180">
        <v>63266</v>
      </c>
      <c r="K13" s="180">
        <v>63939</v>
      </c>
      <c r="L13" s="180">
        <v>65351</v>
      </c>
      <c r="M13" s="180">
        <v>67962</v>
      </c>
      <c r="N13" s="180">
        <v>68473</v>
      </c>
      <c r="O13" s="180">
        <v>67020</v>
      </c>
      <c r="P13" s="180">
        <v>70129</v>
      </c>
      <c r="Q13" s="180">
        <v>68515</v>
      </c>
      <c r="R13" s="180">
        <v>67070</v>
      </c>
      <c r="S13" s="180">
        <v>66038</v>
      </c>
      <c r="T13" s="180">
        <v>65723</v>
      </c>
      <c r="U13" s="180">
        <v>64946</v>
      </c>
      <c r="V13" s="180">
        <v>62916</v>
      </c>
      <c r="W13" s="180">
        <v>61539</v>
      </c>
      <c r="X13" s="180">
        <v>59748</v>
      </c>
      <c r="Y13" s="180">
        <v>60261</v>
      </c>
      <c r="Z13" s="180">
        <v>60142</v>
      </c>
      <c r="AA13" s="180">
        <v>59921</v>
      </c>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row>
    <row r="14" spans="1:102" ht="15" x14ac:dyDescent="0.25">
      <c r="B14" s="125">
        <v>22</v>
      </c>
      <c r="C14" s="180">
        <v>70572</v>
      </c>
      <c r="D14" s="180">
        <v>68997</v>
      </c>
      <c r="E14" s="180">
        <v>68486</v>
      </c>
      <c r="F14" s="180">
        <v>64609</v>
      </c>
      <c r="G14" s="180">
        <v>62864</v>
      </c>
      <c r="H14" s="180">
        <v>60576</v>
      </c>
      <c r="I14" s="180">
        <v>60965</v>
      </c>
      <c r="J14" s="180">
        <v>62793</v>
      </c>
      <c r="K14" s="180">
        <v>64168</v>
      </c>
      <c r="L14" s="180">
        <v>64844</v>
      </c>
      <c r="M14" s="180">
        <v>66258</v>
      </c>
      <c r="N14" s="180">
        <v>68876</v>
      </c>
      <c r="O14" s="180">
        <v>69386</v>
      </c>
      <c r="P14" s="180">
        <v>67931</v>
      </c>
      <c r="Q14" s="180">
        <v>71044</v>
      </c>
      <c r="R14" s="180">
        <v>69429</v>
      </c>
      <c r="S14" s="180">
        <v>67983</v>
      </c>
      <c r="T14" s="180">
        <v>66947</v>
      </c>
      <c r="U14" s="180">
        <v>66634</v>
      </c>
      <c r="V14" s="180">
        <v>65855</v>
      </c>
      <c r="W14" s="180">
        <v>63823</v>
      </c>
      <c r="X14" s="180">
        <v>62442</v>
      </c>
      <c r="Y14" s="180">
        <v>60648</v>
      </c>
      <c r="Z14" s="180">
        <v>61163</v>
      </c>
      <c r="AA14" s="180">
        <v>61043</v>
      </c>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row>
    <row r="15" spans="1:102" ht="15" x14ac:dyDescent="0.25">
      <c r="B15" s="125">
        <v>23</v>
      </c>
      <c r="C15" s="180">
        <v>70942</v>
      </c>
      <c r="D15" s="180">
        <v>71172</v>
      </c>
      <c r="E15" s="180">
        <v>69590</v>
      </c>
      <c r="F15" s="180">
        <v>69084</v>
      </c>
      <c r="G15" s="180">
        <v>65211</v>
      </c>
      <c r="H15" s="180">
        <v>63479</v>
      </c>
      <c r="I15" s="180">
        <v>61197</v>
      </c>
      <c r="J15" s="180">
        <v>61592</v>
      </c>
      <c r="K15" s="180">
        <v>63419</v>
      </c>
      <c r="L15" s="180">
        <v>64790</v>
      </c>
      <c r="M15" s="180">
        <v>65461</v>
      </c>
      <c r="N15" s="180">
        <v>66870</v>
      </c>
      <c r="O15" s="180">
        <v>69484</v>
      </c>
      <c r="P15" s="180">
        <v>69987</v>
      </c>
      <c r="Q15" s="180">
        <v>68529</v>
      </c>
      <c r="R15" s="180">
        <v>71647</v>
      </c>
      <c r="S15" s="180">
        <v>70022</v>
      </c>
      <c r="T15" s="180">
        <v>68583</v>
      </c>
      <c r="U15" s="180">
        <v>67549</v>
      </c>
      <c r="V15" s="180">
        <v>67239</v>
      </c>
      <c r="W15" s="180">
        <v>66465</v>
      </c>
      <c r="X15" s="180">
        <v>64438</v>
      </c>
      <c r="Y15" s="180">
        <v>63061</v>
      </c>
      <c r="Z15" s="180">
        <v>61272</v>
      </c>
      <c r="AA15" s="180">
        <v>61795</v>
      </c>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row>
    <row r="16" spans="1:102" ht="15" x14ac:dyDescent="0.25">
      <c r="B16" s="125">
        <v>24</v>
      </c>
      <c r="C16" s="180">
        <v>71420</v>
      </c>
      <c r="D16" s="180">
        <v>71228</v>
      </c>
      <c r="E16" s="180">
        <v>71451</v>
      </c>
      <c r="F16" s="180">
        <v>69876</v>
      </c>
      <c r="G16" s="180">
        <v>69377</v>
      </c>
      <c r="H16" s="180">
        <v>65520</v>
      </c>
      <c r="I16" s="180">
        <v>63804</v>
      </c>
      <c r="J16" s="180">
        <v>61535</v>
      </c>
      <c r="K16" s="180">
        <v>61937</v>
      </c>
      <c r="L16" s="180">
        <v>63757</v>
      </c>
      <c r="M16" s="180">
        <v>65119</v>
      </c>
      <c r="N16" s="180">
        <v>65779</v>
      </c>
      <c r="O16" s="180">
        <v>67181</v>
      </c>
      <c r="P16" s="180">
        <v>69783</v>
      </c>
      <c r="Q16" s="180">
        <v>70275</v>
      </c>
      <c r="R16" s="180">
        <v>68821</v>
      </c>
      <c r="S16" s="180">
        <v>71932</v>
      </c>
      <c r="T16" s="180">
        <v>70303</v>
      </c>
      <c r="U16" s="180">
        <v>68875</v>
      </c>
      <c r="V16" s="180">
        <v>67848</v>
      </c>
      <c r="W16" s="180">
        <v>67544</v>
      </c>
      <c r="X16" s="180">
        <v>66773</v>
      </c>
      <c r="Y16" s="180">
        <v>64760</v>
      </c>
      <c r="Z16" s="180">
        <v>63392</v>
      </c>
      <c r="AA16" s="180">
        <v>61615</v>
      </c>
    </row>
    <row r="17" spans="2:29" ht="15" x14ac:dyDescent="0.25">
      <c r="B17" s="119" t="s">
        <v>108</v>
      </c>
      <c r="C17" s="122">
        <f>SUM(C10:C16)</f>
        <v>463206</v>
      </c>
      <c r="D17" s="122">
        <f t="shared" ref="D17:AA17" si="0">SUM(D10:D16)</f>
        <v>453459</v>
      </c>
      <c r="E17" s="122">
        <f t="shared" si="0"/>
        <v>444187</v>
      </c>
      <c r="F17" s="122">
        <f t="shared" si="0"/>
        <v>436396</v>
      </c>
      <c r="G17" s="122">
        <f t="shared" si="0"/>
        <v>431473</v>
      </c>
      <c r="H17" s="122">
        <f t="shared" si="0"/>
        <v>427745</v>
      </c>
      <c r="I17" s="122">
        <f t="shared" si="0"/>
        <v>429321</v>
      </c>
      <c r="J17" s="122">
        <f t="shared" si="0"/>
        <v>435195</v>
      </c>
      <c r="K17" s="122">
        <f t="shared" si="0"/>
        <v>443846</v>
      </c>
      <c r="L17" s="122">
        <f t="shared" si="0"/>
        <v>450761</v>
      </c>
      <c r="M17" s="122">
        <f t="shared" si="0"/>
        <v>458968</v>
      </c>
      <c r="N17" s="122">
        <f t="shared" si="0"/>
        <v>464135</v>
      </c>
      <c r="O17" s="122">
        <f t="shared" si="0"/>
        <v>467315</v>
      </c>
      <c r="P17" s="122">
        <f t="shared" si="0"/>
        <v>468087</v>
      </c>
      <c r="Q17" s="122">
        <f t="shared" si="0"/>
        <v>465899</v>
      </c>
      <c r="R17" s="122">
        <f t="shared" si="0"/>
        <v>462425</v>
      </c>
      <c r="S17" s="122">
        <f t="shared" si="0"/>
        <v>458400</v>
      </c>
      <c r="T17" s="122">
        <f t="shared" si="0"/>
        <v>449927</v>
      </c>
      <c r="U17" s="122">
        <f t="shared" si="0"/>
        <v>441303</v>
      </c>
      <c r="V17" s="122">
        <f t="shared" si="0"/>
        <v>434591</v>
      </c>
      <c r="W17" s="122">
        <f t="shared" si="0"/>
        <v>428716</v>
      </c>
      <c r="X17" s="122">
        <f t="shared" si="0"/>
        <v>422926</v>
      </c>
      <c r="Y17" s="122">
        <f t="shared" si="0"/>
        <v>417806</v>
      </c>
      <c r="Z17" s="122">
        <f t="shared" si="0"/>
        <v>414705</v>
      </c>
      <c r="AA17" s="122">
        <f t="shared" si="0"/>
        <v>412921</v>
      </c>
      <c r="AB17" s="117"/>
    </row>
    <row r="18" spans="2:29" ht="15" x14ac:dyDescent="0.25">
      <c r="B18" s="126" t="s">
        <v>156</v>
      </c>
      <c r="C18" s="130"/>
      <c r="D18" s="129">
        <f>(D17-C17)/C17</f>
        <v>-2.1042473543088819E-2</v>
      </c>
      <c r="E18" s="129">
        <f t="shared" ref="E18:AA18" si="1">(E17-D17)/D17</f>
        <v>-2.0447273072096928E-2</v>
      </c>
      <c r="F18" s="129">
        <f t="shared" si="1"/>
        <v>-1.7539909992863367E-2</v>
      </c>
      <c r="G18" s="129">
        <f t="shared" si="1"/>
        <v>-1.1281038322991046E-2</v>
      </c>
      <c r="H18" s="129">
        <f t="shared" si="1"/>
        <v>-8.6401698368148185E-3</v>
      </c>
      <c r="I18" s="129">
        <f t="shared" si="1"/>
        <v>3.6844381582484893E-3</v>
      </c>
      <c r="J18" s="129">
        <f t="shared" si="1"/>
        <v>1.3682070059465994E-2</v>
      </c>
      <c r="K18" s="129">
        <f t="shared" si="1"/>
        <v>1.9878445294638034E-2</v>
      </c>
      <c r="L18" s="129">
        <f t="shared" si="1"/>
        <v>1.5579728103891891E-2</v>
      </c>
      <c r="M18" s="129">
        <f t="shared" si="1"/>
        <v>1.8206987738513314E-2</v>
      </c>
      <c r="N18" s="129">
        <f t="shared" si="1"/>
        <v>1.125786547210263E-2</v>
      </c>
      <c r="O18" s="129">
        <f t="shared" si="1"/>
        <v>6.8514548568843116E-3</v>
      </c>
      <c r="P18" s="129">
        <f t="shared" si="1"/>
        <v>1.6519906273070627E-3</v>
      </c>
      <c r="Q18" s="129">
        <f t="shared" si="1"/>
        <v>-4.6743447265145156E-3</v>
      </c>
      <c r="R18" s="129">
        <f t="shared" si="1"/>
        <v>-7.4565517419011417E-3</v>
      </c>
      <c r="S18" s="129">
        <f t="shared" si="1"/>
        <v>-8.7041141806779472E-3</v>
      </c>
      <c r="T18" s="129">
        <f t="shared" si="1"/>
        <v>-1.8483856893542757E-2</v>
      </c>
      <c r="U18" s="129">
        <f t="shared" si="1"/>
        <v>-1.9167553847624169E-2</v>
      </c>
      <c r="V18" s="129">
        <f t="shared" si="1"/>
        <v>-1.5209504580752906E-2</v>
      </c>
      <c r="W18" s="129">
        <f t="shared" si="1"/>
        <v>-1.3518457584257381E-2</v>
      </c>
      <c r="X18" s="129">
        <f t="shared" si="1"/>
        <v>-1.3505444163502179E-2</v>
      </c>
      <c r="Y18" s="129">
        <f t="shared" si="1"/>
        <v>-1.2106136770971753E-2</v>
      </c>
      <c r="Z18" s="129">
        <f t="shared" si="1"/>
        <v>-7.4221049960986676E-3</v>
      </c>
      <c r="AA18" s="129">
        <f t="shared" si="1"/>
        <v>-4.3018531245101943E-3</v>
      </c>
      <c r="AB18" s="117"/>
    </row>
    <row r="19" spans="2:29" ht="15" x14ac:dyDescent="0.25">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row>
    <row r="20" spans="2:29" ht="15" x14ac:dyDescent="0.25">
      <c r="B20" s="127" t="s">
        <v>213</v>
      </c>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row>
    <row r="21" spans="2:29" ht="15" x14ac:dyDescent="0.25">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row>
    <row r="22" spans="2:29" ht="15" x14ac:dyDescent="0.25">
      <c r="B22" s="128" t="s">
        <v>109</v>
      </c>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row>
    <row r="24" spans="2:29" ht="15" x14ac:dyDescent="0.25">
      <c r="F24" s="122"/>
      <c r="G24" s="122"/>
      <c r="H24" s="122"/>
    </row>
  </sheetData>
  <mergeCells count="2">
    <mergeCell ref="K4:L4"/>
    <mergeCell ref="O6:U6"/>
  </mergeCells>
  <hyperlinks>
    <hyperlink ref="B22" r:id="rId1" display="https://www.nrscotland.gov.uk/statistics-and-data/statistics/statistics-by-theme/population/population-projections/population-projections-scotland/2018-based"/>
  </hyperlinks>
  <pageMargins left="0.7" right="0.7" top="0.75" bottom="0.75" header="0.3" footer="0.3"/>
  <pageSetup paperSize="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
  <sheetViews>
    <sheetView workbookViewId="0">
      <selection activeCell="A5" sqref="A5:XFD5"/>
    </sheetView>
  </sheetViews>
  <sheetFormatPr defaultRowHeight="15" x14ac:dyDescent="0.25"/>
  <cols>
    <col min="3" max="3" width="12.140625" bestFit="1" customWidth="1"/>
    <col min="4" max="4" width="11.85546875" bestFit="1" customWidth="1"/>
    <col min="5" max="5" width="12.42578125" bestFit="1" customWidth="1"/>
    <col min="6" max="6" width="12.140625" bestFit="1" customWidth="1"/>
  </cols>
  <sheetData>
    <row r="2" spans="2:6" ht="15.75" x14ac:dyDescent="0.25">
      <c r="B2" s="360" t="s">
        <v>212</v>
      </c>
      <c r="C2" s="359"/>
      <c r="D2" s="359"/>
      <c r="E2" s="359"/>
      <c r="F2" s="359"/>
    </row>
    <row r="3" spans="2:6" ht="15.75" thickBot="1" x14ac:dyDescent="0.3">
      <c r="B3" s="359"/>
      <c r="C3" s="359"/>
      <c r="D3" s="359"/>
      <c r="E3" s="359"/>
      <c r="F3" s="361" t="s">
        <v>41</v>
      </c>
    </row>
    <row r="4" spans="2:6" ht="15.75" thickBot="1" x14ac:dyDescent="0.3">
      <c r="B4" s="357" t="s">
        <v>206</v>
      </c>
      <c r="C4" s="356" t="s">
        <v>207</v>
      </c>
      <c r="D4" s="356" t="s">
        <v>208</v>
      </c>
      <c r="E4" s="356" t="s">
        <v>209</v>
      </c>
      <c r="F4" s="356" t="s">
        <v>210</v>
      </c>
    </row>
    <row r="5" spans="2:6" x14ac:dyDescent="0.25">
      <c r="B5" s="358" t="s">
        <v>211</v>
      </c>
      <c r="C5" s="354">
        <v>28600</v>
      </c>
      <c r="D5" s="354">
        <v>48856</v>
      </c>
      <c r="E5" s="354">
        <v>21201</v>
      </c>
      <c r="F5" s="354">
        <v>339865</v>
      </c>
    </row>
    <row r="6" spans="2:6" x14ac:dyDescent="0.25">
      <c r="B6" s="358" t="s">
        <v>7</v>
      </c>
      <c r="C6" s="354">
        <v>31132</v>
      </c>
      <c r="D6" s="354">
        <v>49116</v>
      </c>
      <c r="E6" s="354">
        <v>20222</v>
      </c>
      <c r="F6" s="354">
        <v>282535</v>
      </c>
    </row>
    <row r="7" spans="2:6" x14ac:dyDescent="0.25">
      <c r="B7" s="358" t="s">
        <v>8</v>
      </c>
      <c r="C7" s="354">
        <v>32012</v>
      </c>
      <c r="D7" s="354">
        <v>49361</v>
      </c>
      <c r="E7" s="354">
        <v>16608</v>
      </c>
      <c r="F7" s="354">
        <v>222665</v>
      </c>
    </row>
    <row r="8" spans="2:6" x14ac:dyDescent="0.25">
      <c r="B8" s="358" t="s">
        <v>9</v>
      </c>
      <c r="C8" s="354">
        <v>31313</v>
      </c>
      <c r="D8" s="354">
        <v>47657</v>
      </c>
      <c r="E8" s="354">
        <v>16481</v>
      </c>
      <c r="F8" s="354">
        <v>202135</v>
      </c>
    </row>
    <row r="9" spans="2:6" x14ac:dyDescent="0.25">
      <c r="B9" s="358" t="s">
        <v>10</v>
      </c>
      <c r="C9" s="354">
        <v>31827</v>
      </c>
      <c r="D9" s="354">
        <v>48327</v>
      </c>
      <c r="E9" s="354">
        <v>16864</v>
      </c>
      <c r="F9" s="354">
        <v>202810</v>
      </c>
    </row>
    <row r="10" spans="2:6" x14ac:dyDescent="0.25">
      <c r="B10" s="358" t="s">
        <v>11</v>
      </c>
      <c r="C10" s="354">
        <v>32384</v>
      </c>
      <c r="D10" s="354">
        <v>47181</v>
      </c>
      <c r="E10" s="354">
        <v>16333</v>
      </c>
      <c r="F10" s="354">
        <v>201113</v>
      </c>
    </row>
    <row r="11" spans="2:6" x14ac:dyDescent="0.25">
      <c r="B11" s="358" t="s">
        <v>12</v>
      </c>
      <c r="C11" s="354">
        <v>32725</v>
      </c>
      <c r="D11" s="354">
        <v>46024</v>
      </c>
      <c r="E11" s="354">
        <v>17164</v>
      </c>
      <c r="F11" s="354">
        <v>185129</v>
      </c>
    </row>
    <row r="12" spans="2:6" x14ac:dyDescent="0.25">
      <c r="B12" s="358" t="s">
        <v>13</v>
      </c>
      <c r="C12" s="354">
        <v>32723</v>
      </c>
      <c r="D12" s="354">
        <v>46038</v>
      </c>
      <c r="E12" s="354">
        <v>17963</v>
      </c>
      <c r="F12" s="354">
        <v>195125</v>
      </c>
    </row>
    <row r="13" spans="2:6" x14ac:dyDescent="0.25">
      <c r="B13" s="358" t="s">
        <v>14</v>
      </c>
      <c r="C13" s="354">
        <v>32529</v>
      </c>
      <c r="D13" s="354">
        <v>45340</v>
      </c>
      <c r="E13" s="354">
        <v>17057</v>
      </c>
      <c r="F13" s="354">
        <v>208189</v>
      </c>
    </row>
    <row r="14" spans="2:6" x14ac:dyDescent="0.25">
      <c r="B14" s="358" t="s">
        <v>15</v>
      </c>
      <c r="C14" s="354">
        <v>31802</v>
      </c>
      <c r="D14" s="354">
        <v>43472</v>
      </c>
      <c r="E14" s="354">
        <v>17383</v>
      </c>
      <c r="F14" s="354">
        <v>236232</v>
      </c>
    </row>
    <row r="15" spans="2:6" ht="15.75" thickBot="1" x14ac:dyDescent="0.3">
      <c r="B15" s="355" t="s">
        <v>17</v>
      </c>
      <c r="C15" s="353">
        <v>31196</v>
      </c>
      <c r="D15" s="353">
        <v>43913</v>
      </c>
      <c r="E15" s="353">
        <v>15531</v>
      </c>
      <c r="F15" s="353">
        <v>211452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2"/>
  <sheetViews>
    <sheetView showGridLines="0" workbookViewId="0">
      <selection activeCell="G28" sqref="G28"/>
    </sheetView>
  </sheetViews>
  <sheetFormatPr defaultColWidth="9.140625" defaultRowHeight="15" x14ac:dyDescent="0.25"/>
  <cols>
    <col min="1" max="1" width="9.140625" style="2"/>
    <col min="2" max="2" width="14.7109375" style="2" customWidth="1"/>
    <col min="3" max="6" width="12.140625" style="2" customWidth="1"/>
    <col min="7" max="7" width="10.140625" style="2" customWidth="1"/>
    <col min="8" max="16384" width="9.140625" style="2"/>
  </cols>
  <sheetData>
    <row r="2" spans="2:7" ht="15.75" x14ac:dyDescent="0.25">
      <c r="B2" s="19" t="s">
        <v>16</v>
      </c>
    </row>
    <row r="3" spans="2:7" x14ac:dyDescent="0.25">
      <c r="B3" s="21" t="s">
        <v>190</v>
      </c>
    </row>
    <row r="4" spans="2:7" x14ac:dyDescent="0.25">
      <c r="B4" s="26"/>
    </row>
    <row r="5" spans="2:7" x14ac:dyDescent="0.25">
      <c r="B5" s="1"/>
    </row>
    <row r="7" spans="2:7" ht="15.75" thickBot="1" x14ac:dyDescent="0.3">
      <c r="B7" s="1"/>
      <c r="G7" s="3" t="s">
        <v>0</v>
      </c>
    </row>
    <row r="8" spans="2:7" x14ac:dyDescent="0.25">
      <c r="B8" s="4" t="s">
        <v>1</v>
      </c>
      <c r="C8" s="5" t="s">
        <v>2</v>
      </c>
      <c r="D8" s="6" t="s">
        <v>3</v>
      </c>
      <c r="E8" s="6" t="s">
        <v>4</v>
      </c>
      <c r="F8" s="7" t="s">
        <v>5</v>
      </c>
      <c r="G8" s="8" t="s">
        <v>6</v>
      </c>
    </row>
    <row r="9" spans="2:7" x14ac:dyDescent="0.25">
      <c r="B9" s="9" t="s">
        <v>7</v>
      </c>
      <c r="C9" s="10">
        <v>39571.993000000002</v>
      </c>
      <c r="D9" s="11">
        <v>54310.712</v>
      </c>
      <c r="E9" s="11">
        <v>7960.9329999999991</v>
      </c>
      <c r="F9" s="12">
        <v>32703</v>
      </c>
      <c r="G9" s="13">
        <v>134546.63800000001</v>
      </c>
    </row>
    <row r="10" spans="2:7" x14ac:dyDescent="0.25">
      <c r="B10" s="9" t="s">
        <v>8</v>
      </c>
      <c r="C10" s="10">
        <v>35459.366000000002</v>
      </c>
      <c r="D10" s="11">
        <v>55279.944000000003</v>
      </c>
      <c r="E10" s="11">
        <v>6477.9610000000002</v>
      </c>
      <c r="F10" s="12">
        <v>33589</v>
      </c>
      <c r="G10" s="13">
        <v>133199.15400000001</v>
      </c>
    </row>
    <row r="11" spans="2:7" x14ac:dyDescent="0.25">
      <c r="B11" s="9" t="s">
        <v>9</v>
      </c>
      <c r="C11" s="10">
        <v>39293.633000000002</v>
      </c>
      <c r="D11" s="11">
        <v>52497.824000000001</v>
      </c>
      <c r="E11" s="11">
        <v>6538.0190000000011</v>
      </c>
      <c r="F11" s="12">
        <v>31313</v>
      </c>
      <c r="G11" s="13">
        <v>131421.41099999999</v>
      </c>
    </row>
    <row r="12" spans="2:7" x14ac:dyDescent="0.25">
      <c r="B12" s="9" t="s">
        <v>10</v>
      </c>
      <c r="C12" s="10">
        <v>38412.71</v>
      </c>
      <c r="D12" s="11">
        <v>54284.061999999998</v>
      </c>
      <c r="E12" s="11">
        <v>6639.4189999999999</v>
      </c>
      <c r="F12" s="12">
        <v>33606</v>
      </c>
      <c r="G12" s="13">
        <v>132942.19099999999</v>
      </c>
    </row>
    <row r="13" spans="2:7" x14ac:dyDescent="0.25">
      <c r="B13" s="9" t="s">
        <v>11</v>
      </c>
      <c r="C13" s="10">
        <v>36493.269000000008</v>
      </c>
      <c r="D13" s="11">
        <v>54024.192999999999</v>
      </c>
      <c r="E13" s="11">
        <v>6525.8089999999993</v>
      </c>
      <c r="F13" s="12">
        <v>34576</v>
      </c>
      <c r="G13" s="13">
        <v>131619.27100000001</v>
      </c>
    </row>
    <row r="14" spans="2:7" x14ac:dyDescent="0.25">
      <c r="B14" s="9" t="s">
        <v>12</v>
      </c>
      <c r="C14" s="10">
        <v>32985.759999999995</v>
      </c>
      <c r="D14" s="11">
        <v>56651.957999999999</v>
      </c>
      <c r="E14" s="11">
        <v>5180.6769999999997</v>
      </c>
      <c r="F14" s="12">
        <v>34681.402999999998</v>
      </c>
      <c r="G14" s="13">
        <v>129499.798</v>
      </c>
    </row>
    <row r="15" spans="2:7" x14ac:dyDescent="0.25">
      <c r="B15" s="9" t="s">
        <v>13</v>
      </c>
      <c r="C15" s="10">
        <v>35422.911999999997</v>
      </c>
      <c r="D15" s="11">
        <v>57119.112000000001</v>
      </c>
      <c r="E15" s="11">
        <v>5408.5539999999992</v>
      </c>
      <c r="F15" s="12">
        <v>34542.546000000002</v>
      </c>
      <c r="G15" s="13">
        <v>132493.12399999998</v>
      </c>
    </row>
    <row r="16" spans="2:7" x14ac:dyDescent="0.25">
      <c r="B16" s="9" t="s">
        <v>14</v>
      </c>
      <c r="C16" s="10">
        <v>36993.591180000003</v>
      </c>
      <c r="D16" s="11">
        <v>55438.529821999997</v>
      </c>
      <c r="E16" s="11">
        <v>5267.1372405000002</v>
      </c>
      <c r="F16" s="12">
        <v>34253.613759</v>
      </c>
      <c r="G16" s="13">
        <v>131952.87200149999</v>
      </c>
    </row>
    <row r="17" spans="2:7" x14ac:dyDescent="0.25">
      <c r="B17" s="9" t="s">
        <v>15</v>
      </c>
      <c r="C17" s="10">
        <v>37801.870748000001</v>
      </c>
      <c r="D17" s="11">
        <v>53157.392477000001</v>
      </c>
      <c r="E17" s="11">
        <v>5353.646299</v>
      </c>
      <c r="F17" s="12">
        <v>33507.657143999997</v>
      </c>
      <c r="G17" s="13">
        <v>129820.566668</v>
      </c>
    </row>
    <row r="18" spans="2:7" ht="15.75" thickBot="1" x14ac:dyDescent="0.3">
      <c r="B18" s="14" t="s">
        <v>17</v>
      </c>
      <c r="C18" s="15">
        <v>36784.531481999999</v>
      </c>
      <c r="D18" s="16">
        <v>53156.536217000001</v>
      </c>
      <c r="E18" s="16">
        <v>4747.477774</v>
      </c>
      <c r="F18" s="17">
        <v>32994.430688</v>
      </c>
      <c r="G18" s="18">
        <v>127682.976161</v>
      </c>
    </row>
    <row r="20" spans="2:7" x14ac:dyDescent="0.25">
      <c r="B20" s="22" t="s">
        <v>18</v>
      </c>
    </row>
    <row r="21" spans="2:7" ht="15.75" thickBot="1" x14ac:dyDescent="0.3">
      <c r="B21" s="22"/>
      <c r="D21" s="3" t="s">
        <v>0</v>
      </c>
    </row>
    <row r="22" spans="2:7" ht="45" x14ac:dyDescent="0.25">
      <c r="B22" s="23" t="s">
        <v>1</v>
      </c>
      <c r="C22" s="5" t="s">
        <v>19</v>
      </c>
      <c r="D22" s="24" t="s">
        <v>20</v>
      </c>
    </row>
    <row r="23" spans="2:7" x14ac:dyDescent="0.25">
      <c r="B23" s="9" t="s">
        <v>7</v>
      </c>
      <c r="C23" s="10">
        <v>40663.932999999997</v>
      </c>
      <c r="D23" s="25">
        <v>0.30222927606708383</v>
      </c>
    </row>
    <row r="24" spans="2:7" x14ac:dyDescent="0.25">
      <c r="B24" s="9" t="s">
        <v>8</v>
      </c>
      <c r="C24" s="10">
        <v>40066.961000000003</v>
      </c>
      <c r="D24" s="25">
        <v>0.30080492102825218</v>
      </c>
    </row>
    <row r="25" spans="2:7" x14ac:dyDescent="0.25">
      <c r="B25" s="9" t="s">
        <v>9</v>
      </c>
      <c r="C25" s="10">
        <v>37851.019</v>
      </c>
      <c r="D25" s="25">
        <v>0.28801257505902139</v>
      </c>
    </row>
    <row r="26" spans="2:7" x14ac:dyDescent="0.25">
      <c r="B26" s="9" t="s">
        <v>10</v>
      </c>
      <c r="C26" s="10">
        <v>40245.419000000002</v>
      </c>
      <c r="D26" s="25">
        <v>0.30272871762734832</v>
      </c>
    </row>
    <row r="27" spans="2:7" x14ac:dyDescent="0.25">
      <c r="B27" s="9" t="s">
        <v>11</v>
      </c>
      <c r="C27" s="10">
        <v>41101.809000000001</v>
      </c>
      <c r="D27" s="25">
        <v>0.31227804779438412</v>
      </c>
    </row>
    <row r="28" spans="2:7" x14ac:dyDescent="0.25">
      <c r="B28" s="9" t="s">
        <v>12</v>
      </c>
      <c r="C28" s="10">
        <v>39862.080000000002</v>
      </c>
      <c r="D28" s="25">
        <v>0.30781576972035124</v>
      </c>
    </row>
    <row r="29" spans="2:7" x14ac:dyDescent="0.25">
      <c r="B29" s="9" t="s">
        <v>13</v>
      </c>
      <c r="C29" s="10">
        <v>39951.1</v>
      </c>
      <c r="D29" s="25">
        <v>0.3015333837248792</v>
      </c>
    </row>
    <row r="30" spans="2:7" x14ac:dyDescent="0.25">
      <c r="B30" s="9" t="s">
        <v>14</v>
      </c>
      <c r="C30" s="10">
        <v>39520.7509995</v>
      </c>
      <c r="D30" s="25">
        <v>0.2995065616991705</v>
      </c>
    </row>
    <row r="31" spans="2:7" x14ac:dyDescent="0.25">
      <c r="B31" s="9" t="s">
        <v>15</v>
      </c>
      <c r="C31" s="10">
        <v>38861.303442999997</v>
      </c>
      <c r="D31" s="25">
        <v>0.29934627802375074</v>
      </c>
    </row>
    <row r="32" spans="2:7" ht="15.75" thickBot="1" x14ac:dyDescent="0.3">
      <c r="B32" s="14" t="s">
        <v>17</v>
      </c>
      <c r="C32" s="15">
        <v>37741.908461999999</v>
      </c>
      <c r="D32" s="161">
        <v>0.29559076391209654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O33"/>
  <sheetViews>
    <sheetView showGridLines="0" workbookViewId="0">
      <selection activeCell="C40" sqref="C40"/>
    </sheetView>
  </sheetViews>
  <sheetFormatPr defaultRowHeight="15" x14ac:dyDescent="0.25"/>
  <cols>
    <col min="3" max="3" width="26.28515625" style="204" customWidth="1"/>
  </cols>
  <sheetData>
    <row r="2" spans="3:15" ht="17.25" x14ac:dyDescent="0.25">
      <c r="C2" s="224" t="s">
        <v>189</v>
      </c>
    </row>
    <row r="3" spans="3:15" ht="15.75" thickBot="1" x14ac:dyDescent="0.3"/>
    <row r="4" spans="3:15" x14ac:dyDescent="0.25">
      <c r="C4" s="225"/>
      <c r="D4" s="226" t="s">
        <v>165</v>
      </c>
      <c r="E4" s="226" t="s">
        <v>166</v>
      </c>
      <c r="F4" s="226" t="s">
        <v>167</v>
      </c>
      <c r="G4" s="226" t="s">
        <v>168</v>
      </c>
      <c r="H4" s="226" t="s">
        <v>169</v>
      </c>
      <c r="I4" s="226" t="s">
        <v>170</v>
      </c>
      <c r="J4" s="226" t="s">
        <v>171</v>
      </c>
      <c r="K4" s="226" t="s">
        <v>172</v>
      </c>
      <c r="L4" s="226" t="s">
        <v>173</v>
      </c>
      <c r="M4" s="226" t="s">
        <v>174</v>
      </c>
      <c r="N4" s="226" t="s">
        <v>175</v>
      </c>
      <c r="O4" s="227" t="s">
        <v>176</v>
      </c>
    </row>
    <row r="5" spans="3:15" x14ac:dyDescent="0.25">
      <c r="C5" s="228" t="s">
        <v>177</v>
      </c>
      <c r="D5" s="275">
        <v>89502.049653279915</v>
      </c>
      <c r="E5" s="275">
        <v>19167.571476596731</v>
      </c>
      <c r="F5" s="275">
        <v>1758.9427364371529</v>
      </c>
      <c r="G5" s="275">
        <v>1070.0394497359141</v>
      </c>
      <c r="H5" s="275">
        <v>1106.5398557497399</v>
      </c>
      <c r="I5" s="275">
        <v>5248.2639389735323</v>
      </c>
      <c r="J5" s="275">
        <v>1580.3101258070033</v>
      </c>
      <c r="K5" s="275">
        <v>949.06686892158302</v>
      </c>
      <c r="L5" s="275">
        <v>594.37745455860613</v>
      </c>
      <c r="M5" s="275">
        <v>551.94938469176122</v>
      </c>
      <c r="N5" s="275">
        <v>541.13914938178675</v>
      </c>
      <c r="O5" s="276">
        <v>160.75189905977737</v>
      </c>
    </row>
    <row r="6" spans="3:15" x14ac:dyDescent="0.25">
      <c r="C6" s="228" t="s">
        <v>178</v>
      </c>
      <c r="D6" s="275">
        <v>86398.925828006395</v>
      </c>
      <c r="E6" s="275">
        <v>20842.214184023305</v>
      </c>
      <c r="F6" s="275">
        <v>2204.5760200708164</v>
      </c>
      <c r="G6" s="275">
        <v>962.6314265429329</v>
      </c>
      <c r="H6" s="275">
        <v>1023.7764156977283</v>
      </c>
      <c r="I6" s="275">
        <v>6152.1503858318392</v>
      </c>
      <c r="J6" s="275">
        <v>1352.8240482767239</v>
      </c>
      <c r="K6" s="275">
        <v>1499.9829601304093</v>
      </c>
      <c r="L6" s="275">
        <v>731.07134654357822</v>
      </c>
      <c r="M6" s="275">
        <v>835.93048324532094</v>
      </c>
      <c r="N6" s="275">
        <v>1114.86397950998</v>
      </c>
      <c r="O6" s="276">
        <v>222.79184191567947</v>
      </c>
    </row>
    <row r="7" spans="3:15" x14ac:dyDescent="0.25">
      <c r="C7" s="228" t="s">
        <v>179</v>
      </c>
      <c r="D7" s="275">
        <v>89384.23810848521</v>
      </c>
      <c r="E7" s="275">
        <v>16780.24080211285</v>
      </c>
      <c r="F7" s="275">
        <v>1941.2097834092792</v>
      </c>
      <c r="G7" s="275">
        <v>1118.2859076349619</v>
      </c>
      <c r="H7" s="275">
        <v>907.86021094265334</v>
      </c>
      <c r="I7" s="275">
        <v>6132.2594880290389</v>
      </c>
      <c r="J7" s="275">
        <v>1944.4856770683739</v>
      </c>
      <c r="K7" s="275">
        <v>2278.1948474702572</v>
      </c>
      <c r="L7" s="275">
        <v>1032.0122623303384</v>
      </c>
      <c r="M7" s="275">
        <v>1328.3289526254841</v>
      </c>
      <c r="N7" s="275">
        <v>1322.41653683135</v>
      </c>
      <c r="O7" s="276">
        <v>411.16586028259508</v>
      </c>
    </row>
    <row r="8" spans="3:15" x14ac:dyDescent="0.25">
      <c r="C8" s="228" t="s">
        <v>180</v>
      </c>
      <c r="D8" s="275">
        <v>86706.621993456632</v>
      </c>
      <c r="E8" s="275">
        <v>18187.128124663723</v>
      </c>
      <c r="F8" s="275">
        <v>2124.8483053339201</v>
      </c>
      <c r="G8" s="275">
        <v>2097.5056406417025</v>
      </c>
      <c r="H8" s="275">
        <v>1134.6974396330384</v>
      </c>
      <c r="I8" s="275">
        <v>6119.2584271233345</v>
      </c>
      <c r="J8" s="275">
        <v>1834.4354103409921</v>
      </c>
      <c r="K8" s="275">
        <v>1898.0136101506646</v>
      </c>
      <c r="L8" s="275">
        <v>1274.1507884412949</v>
      </c>
      <c r="M8" s="275">
        <v>997.76824087010095</v>
      </c>
      <c r="N8" s="275">
        <v>1517.7997515851507</v>
      </c>
      <c r="O8" s="276">
        <v>410.16621896731363</v>
      </c>
    </row>
    <row r="9" spans="3:15" ht="15.75" thickBot="1" x14ac:dyDescent="0.3">
      <c r="C9" s="229" t="s">
        <v>181</v>
      </c>
      <c r="D9" s="277">
        <v>86588.912860734286</v>
      </c>
      <c r="E9" s="277">
        <v>18435.21003949696</v>
      </c>
      <c r="F9" s="277">
        <v>2030.5478941213676</v>
      </c>
      <c r="G9" s="277">
        <v>2290.9932076244249</v>
      </c>
      <c r="H9" s="277">
        <v>656.5932409633931</v>
      </c>
      <c r="I9" s="277">
        <v>6523.1056217311434</v>
      </c>
      <c r="J9" s="277">
        <v>1854.3945453089418</v>
      </c>
      <c r="K9" s="277">
        <v>2041.1837609979391</v>
      </c>
      <c r="L9" s="277">
        <v>182.85040079115907</v>
      </c>
      <c r="M9" s="277">
        <v>291.97069383541879</v>
      </c>
      <c r="N9" s="277">
        <v>1456.4715670608336</v>
      </c>
      <c r="O9" s="278">
        <v>113.76263493021393</v>
      </c>
    </row>
    <row r="12" spans="3:15" ht="17.25" x14ac:dyDescent="0.25">
      <c r="C12" s="224" t="s">
        <v>191</v>
      </c>
    </row>
    <row r="13" spans="3:15" ht="15.75" thickBot="1" x14ac:dyDescent="0.3"/>
    <row r="14" spans="3:15" x14ac:dyDescent="0.25">
      <c r="C14" s="225"/>
      <c r="D14" s="226" t="s">
        <v>165</v>
      </c>
      <c r="E14" s="226" t="s">
        <v>166</v>
      </c>
      <c r="F14" s="226" t="s">
        <v>167</v>
      </c>
      <c r="G14" s="226" t="s">
        <v>168</v>
      </c>
      <c r="H14" s="226" t="s">
        <v>169</v>
      </c>
      <c r="I14" s="226" t="s">
        <v>170</v>
      </c>
      <c r="J14" s="226" t="s">
        <v>171</v>
      </c>
      <c r="K14" s="226" t="s">
        <v>172</v>
      </c>
      <c r="L14" s="226" t="s">
        <v>173</v>
      </c>
      <c r="M14" s="226" t="s">
        <v>174</v>
      </c>
      <c r="N14" s="226" t="s">
        <v>175</v>
      </c>
      <c r="O14" s="227" t="s">
        <v>176</v>
      </c>
    </row>
    <row r="15" spans="3:15" x14ac:dyDescent="0.25">
      <c r="C15" s="228" t="s">
        <v>182</v>
      </c>
      <c r="D15" s="275">
        <f>SUM(D5:D8)/4</f>
        <v>87997.958895807038</v>
      </c>
      <c r="E15" s="275">
        <f t="shared" ref="E15:O15" si="0">SUM(E5:E8)/4</f>
        <v>18744.288646849152</v>
      </c>
      <c r="F15" s="275">
        <f t="shared" si="0"/>
        <v>2007.3942113127923</v>
      </c>
      <c r="G15" s="275">
        <f t="shared" si="0"/>
        <v>1312.1156061388779</v>
      </c>
      <c r="H15" s="275">
        <f t="shared" si="0"/>
        <v>1043.21848050579</v>
      </c>
      <c r="I15" s="275">
        <f t="shared" si="0"/>
        <v>5912.9830599894367</v>
      </c>
      <c r="J15" s="275">
        <f t="shared" si="0"/>
        <v>1678.0138153732732</v>
      </c>
      <c r="K15" s="275">
        <f t="shared" si="0"/>
        <v>1656.3145716682284</v>
      </c>
      <c r="L15" s="275">
        <f t="shared" si="0"/>
        <v>907.9029629684544</v>
      </c>
      <c r="M15" s="275">
        <f t="shared" si="0"/>
        <v>928.49426535816679</v>
      </c>
      <c r="N15" s="275">
        <f t="shared" si="0"/>
        <v>1124.054854327067</v>
      </c>
      <c r="O15" s="276">
        <f t="shared" si="0"/>
        <v>301.21895505634137</v>
      </c>
    </row>
    <row r="16" spans="3:15" ht="15.75" thickBot="1" x14ac:dyDescent="0.3">
      <c r="C16" s="229" t="s">
        <v>181</v>
      </c>
      <c r="D16" s="277">
        <v>86588.912860734286</v>
      </c>
      <c r="E16" s="277">
        <v>18435.21003949696</v>
      </c>
      <c r="F16" s="277">
        <v>2030.5478941213676</v>
      </c>
      <c r="G16" s="277">
        <v>2290.9932076244249</v>
      </c>
      <c r="H16" s="277">
        <v>656.5932409633931</v>
      </c>
      <c r="I16" s="277">
        <v>6523.1056217311434</v>
      </c>
      <c r="J16" s="277">
        <v>1854.3945453089418</v>
      </c>
      <c r="K16" s="277">
        <v>2041.1837609979391</v>
      </c>
      <c r="L16" s="277">
        <v>182.85040079115907</v>
      </c>
      <c r="M16" s="277">
        <v>291.97069383541879</v>
      </c>
      <c r="N16" s="277">
        <v>1456.4715670608336</v>
      </c>
      <c r="O16" s="278">
        <v>113.76263493021393</v>
      </c>
    </row>
    <row r="19" spans="3:15" ht="17.25" x14ac:dyDescent="0.25">
      <c r="C19" s="224" t="s">
        <v>192</v>
      </c>
    </row>
    <row r="20" spans="3:15" ht="15.75" thickBot="1" x14ac:dyDescent="0.3"/>
    <row r="21" spans="3:15" x14ac:dyDescent="0.25">
      <c r="C21" s="225"/>
      <c r="D21" s="226" t="s">
        <v>165</v>
      </c>
      <c r="E21" s="226" t="s">
        <v>166</v>
      </c>
      <c r="F21" s="226" t="s">
        <v>167</v>
      </c>
      <c r="G21" s="226" t="s">
        <v>168</v>
      </c>
      <c r="H21" s="226" t="s">
        <v>169</v>
      </c>
      <c r="I21" s="226" t="s">
        <v>170</v>
      </c>
      <c r="J21" s="226" t="s">
        <v>171</v>
      </c>
      <c r="K21" s="226" t="s">
        <v>172</v>
      </c>
      <c r="L21" s="226" t="s">
        <v>173</v>
      </c>
      <c r="M21" s="226" t="s">
        <v>174</v>
      </c>
      <c r="N21" s="226" t="s">
        <v>175</v>
      </c>
      <c r="O21" s="227" t="s">
        <v>176</v>
      </c>
    </row>
    <row r="22" spans="3:15" x14ac:dyDescent="0.25">
      <c r="C22" s="228" t="s">
        <v>177</v>
      </c>
      <c r="D22" s="275">
        <v>89502.049653279915</v>
      </c>
      <c r="E22" s="275">
        <f>D22+E5</f>
        <v>108669.62112987664</v>
      </c>
      <c r="F22" s="275">
        <f t="shared" ref="F22:O22" si="1">E22+F5</f>
        <v>110428.56386631379</v>
      </c>
      <c r="G22" s="275">
        <f t="shared" si="1"/>
        <v>111498.6033160497</v>
      </c>
      <c r="H22" s="275">
        <f t="shared" si="1"/>
        <v>112605.14317179944</v>
      </c>
      <c r="I22" s="275">
        <f t="shared" si="1"/>
        <v>117853.40711077297</v>
      </c>
      <c r="J22" s="275">
        <f t="shared" si="1"/>
        <v>119433.71723657998</v>
      </c>
      <c r="K22" s="275">
        <f t="shared" si="1"/>
        <v>120382.78410550156</v>
      </c>
      <c r="L22" s="275">
        <f t="shared" si="1"/>
        <v>120977.16156006017</v>
      </c>
      <c r="M22" s="275">
        <f t="shared" si="1"/>
        <v>121529.11094475193</v>
      </c>
      <c r="N22" s="275">
        <f t="shared" si="1"/>
        <v>122070.25009413372</v>
      </c>
      <c r="O22" s="276">
        <f t="shared" si="1"/>
        <v>122231.00199319349</v>
      </c>
    </row>
    <row r="23" spans="3:15" x14ac:dyDescent="0.25">
      <c r="C23" s="228" t="s">
        <v>178</v>
      </c>
      <c r="D23" s="275">
        <v>86398.925828006395</v>
      </c>
      <c r="E23" s="275">
        <f>D23+E6</f>
        <v>107241.1400120297</v>
      </c>
      <c r="F23" s="275">
        <f t="shared" ref="F23:O23" si="2">E23+F6</f>
        <v>109445.71603210052</v>
      </c>
      <c r="G23" s="275">
        <f t="shared" si="2"/>
        <v>110408.34745864346</v>
      </c>
      <c r="H23" s="275">
        <f t="shared" si="2"/>
        <v>111432.1238743412</v>
      </c>
      <c r="I23" s="275">
        <f t="shared" si="2"/>
        <v>117584.27426017303</v>
      </c>
      <c r="J23" s="275">
        <f t="shared" si="2"/>
        <v>118937.09830844976</v>
      </c>
      <c r="K23" s="275">
        <f t="shared" si="2"/>
        <v>120437.08126858016</v>
      </c>
      <c r="L23" s="275">
        <f t="shared" si="2"/>
        <v>121168.15261512375</v>
      </c>
      <c r="M23" s="275">
        <f t="shared" si="2"/>
        <v>122004.08309836907</v>
      </c>
      <c r="N23" s="275">
        <f t="shared" si="2"/>
        <v>123118.94707787904</v>
      </c>
      <c r="O23" s="276">
        <f t="shared" si="2"/>
        <v>123341.73891979472</v>
      </c>
    </row>
    <row r="24" spans="3:15" x14ac:dyDescent="0.25">
      <c r="C24" s="228" t="s">
        <v>179</v>
      </c>
      <c r="D24" s="275">
        <v>89384.23810848521</v>
      </c>
      <c r="E24" s="275">
        <f>D24+E7</f>
        <v>106164.47891059806</v>
      </c>
      <c r="F24" s="275">
        <f t="shared" ref="F24:O24" si="3">E24+F7</f>
        <v>108105.68869400735</v>
      </c>
      <c r="G24" s="275">
        <f t="shared" si="3"/>
        <v>109223.9746016423</v>
      </c>
      <c r="H24" s="275">
        <f t="shared" si="3"/>
        <v>110131.83481258496</v>
      </c>
      <c r="I24" s="275">
        <f t="shared" si="3"/>
        <v>116264.094300614</v>
      </c>
      <c r="J24" s="275">
        <f t="shared" si="3"/>
        <v>118208.57997768237</v>
      </c>
      <c r="K24" s="275">
        <f t="shared" si="3"/>
        <v>120486.77482515262</v>
      </c>
      <c r="L24" s="275">
        <f t="shared" si="3"/>
        <v>121518.78708748295</v>
      </c>
      <c r="M24" s="275">
        <f t="shared" si="3"/>
        <v>122847.11604010843</v>
      </c>
      <c r="N24" s="275">
        <f t="shared" si="3"/>
        <v>124169.53257693979</v>
      </c>
      <c r="O24" s="276">
        <f t="shared" si="3"/>
        <v>124580.69843722238</v>
      </c>
    </row>
    <row r="25" spans="3:15" x14ac:dyDescent="0.25">
      <c r="C25" s="228" t="s">
        <v>180</v>
      </c>
      <c r="D25" s="275">
        <v>86706.621993456632</v>
      </c>
      <c r="E25" s="275">
        <f>D25+E8</f>
        <v>104893.75011812036</v>
      </c>
      <c r="F25" s="275">
        <f t="shared" ref="F25:O25" si="4">E25+F8</f>
        <v>107018.59842345427</v>
      </c>
      <c r="G25" s="275">
        <f t="shared" si="4"/>
        <v>109116.10406409597</v>
      </c>
      <c r="H25" s="275">
        <f t="shared" si="4"/>
        <v>110250.801503729</v>
      </c>
      <c r="I25" s="275">
        <f t="shared" si="4"/>
        <v>116370.05993085234</v>
      </c>
      <c r="J25" s="275">
        <f t="shared" si="4"/>
        <v>118204.49534119332</v>
      </c>
      <c r="K25" s="275">
        <f t="shared" si="4"/>
        <v>120102.50895134399</v>
      </c>
      <c r="L25" s="275">
        <f t="shared" si="4"/>
        <v>121376.65973978529</v>
      </c>
      <c r="M25" s="275">
        <f t="shared" si="4"/>
        <v>122374.4279806554</v>
      </c>
      <c r="N25" s="275">
        <f t="shared" si="4"/>
        <v>123892.22773224054</v>
      </c>
      <c r="O25" s="276">
        <f t="shared" si="4"/>
        <v>124302.39395120785</v>
      </c>
    </row>
    <row r="26" spans="3:15" ht="15.75" thickBot="1" x14ac:dyDescent="0.3">
      <c r="C26" s="229" t="s">
        <v>181</v>
      </c>
      <c r="D26" s="277">
        <v>86588.912860734286</v>
      </c>
      <c r="E26" s="277">
        <f>D26+E9</f>
        <v>105024.12290023125</v>
      </c>
      <c r="F26" s="277">
        <f t="shared" ref="F26:O26" si="5">E26+F9</f>
        <v>107054.67079435261</v>
      </c>
      <c r="G26" s="277">
        <f t="shared" si="5"/>
        <v>109345.66400197704</v>
      </c>
      <c r="H26" s="277">
        <f t="shared" si="5"/>
        <v>110002.25724294044</v>
      </c>
      <c r="I26" s="277">
        <f t="shared" si="5"/>
        <v>116525.36286467158</v>
      </c>
      <c r="J26" s="277">
        <f t="shared" si="5"/>
        <v>118379.75740998052</v>
      </c>
      <c r="K26" s="277">
        <f t="shared" si="5"/>
        <v>120420.94117097846</v>
      </c>
      <c r="L26" s="277">
        <f t="shared" si="5"/>
        <v>120603.79157176962</v>
      </c>
      <c r="M26" s="277">
        <f t="shared" si="5"/>
        <v>120895.76226560504</v>
      </c>
      <c r="N26" s="277">
        <f t="shared" si="5"/>
        <v>122352.23383266586</v>
      </c>
      <c r="O26" s="278">
        <f t="shared" si="5"/>
        <v>122465.99646759608</v>
      </c>
    </row>
    <row r="29" spans="3:15" ht="17.25" x14ac:dyDescent="0.25">
      <c r="C29" s="224" t="s">
        <v>193</v>
      </c>
    </row>
    <row r="30" spans="3:15" ht="15.75" thickBot="1" x14ac:dyDescent="0.3"/>
    <row r="31" spans="3:15" x14ac:dyDescent="0.25">
      <c r="C31" s="225"/>
      <c r="D31" s="226" t="s">
        <v>165</v>
      </c>
      <c r="E31" s="226" t="s">
        <v>166</v>
      </c>
      <c r="F31" s="226" t="s">
        <v>167</v>
      </c>
      <c r="G31" s="226" t="s">
        <v>168</v>
      </c>
      <c r="H31" s="226" t="s">
        <v>169</v>
      </c>
      <c r="I31" s="226" t="s">
        <v>170</v>
      </c>
      <c r="J31" s="226" t="s">
        <v>171</v>
      </c>
      <c r="K31" s="226" t="s">
        <v>172</v>
      </c>
      <c r="L31" s="226" t="s">
        <v>173</v>
      </c>
      <c r="M31" s="226" t="s">
        <v>174</v>
      </c>
      <c r="N31" s="226" t="s">
        <v>175</v>
      </c>
      <c r="O31" s="227" t="s">
        <v>176</v>
      </c>
    </row>
    <row r="32" spans="3:15" x14ac:dyDescent="0.25">
      <c r="C32" s="228" t="s">
        <v>182</v>
      </c>
      <c r="D32" s="275">
        <f>SUM(D22:D25)/4</f>
        <v>87997.958895807038</v>
      </c>
      <c r="E32" s="275">
        <f t="shared" ref="E32:O32" si="6">D32+E15</f>
        <v>106742.24754265619</v>
      </c>
      <c r="F32" s="275">
        <f t="shared" si="6"/>
        <v>108749.64175396899</v>
      </c>
      <c r="G32" s="275">
        <f t="shared" si="6"/>
        <v>110061.75736010786</v>
      </c>
      <c r="H32" s="275">
        <f t="shared" si="6"/>
        <v>111104.97584061365</v>
      </c>
      <c r="I32" s="275">
        <f t="shared" si="6"/>
        <v>117017.95890060309</v>
      </c>
      <c r="J32" s="275">
        <f t="shared" si="6"/>
        <v>118695.97271597636</v>
      </c>
      <c r="K32" s="275">
        <f t="shared" si="6"/>
        <v>120352.28728764459</v>
      </c>
      <c r="L32" s="275">
        <f t="shared" si="6"/>
        <v>121260.19025061304</v>
      </c>
      <c r="M32" s="275">
        <f t="shared" si="6"/>
        <v>122188.68451597121</v>
      </c>
      <c r="N32" s="275">
        <f t="shared" si="6"/>
        <v>123312.73937029828</v>
      </c>
      <c r="O32" s="276">
        <f t="shared" si="6"/>
        <v>123613.95832535462</v>
      </c>
    </row>
    <row r="33" spans="3:15" ht="15.75" thickBot="1" x14ac:dyDescent="0.3">
      <c r="C33" s="229" t="s">
        <v>181</v>
      </c>
      <c r="D33" s="277">
        <v>86588.912860734286</v>
      </c>
      <c r="E33" s="277">
        <f t="shared" ref="E33:O33" si="7">D33+E16</f>
        <v>105024.12290023125</v>
      </c>
      <c r="F33" s="277">
        <f t="shared" si="7"/>
        <v>107054.67079435261</v>
      </c>
      <c r="G33" s="277">
        <f t="shared" si="7"/>
        <v>109345.66400197704</v>
      </c>
      <c r="H33" s="277">
        <f t="shared" si="7"/>
        <v>110002.25724294044</v>
      </c>
      <c r="I33" s="277">
        <f t="shared" si="7"/>
        <v>116525.36286467158</v>
      </c>
      <c r="J33" s="277">
        <f t="shared" si="7"/>
        <v>118379.75740998052</v>
      </c>
      <c r="K33" s="277">
        <f t="shared" si="7"/>
        <v>120420.94117097846</v>
      </c>
      <c r="L33" s="277">
        <f t="shared" si="7"/>
        <v>120603.79157176962</v>
      </c>
      <c r="M33" s="277">
        <f t="shared" si="7"/>
        <v>120895.76226560504</v>
      </c>
      <c r="N33" s="277">
        <f t="shared" si="7"/>
        <v>122352.23383266586</v>
      </c>
      <c r="O33" s="278">
        <f t="shared" si="7"/>
        <v>122465.99646759608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9"/>
  <sheetViews>
    <sheetView showGridLines="0" topLeftCell="A2" workbookViewId="0">
      <selection activeCell="J42" sqref="J42"/>
    </sheetView>
  </sheetViews>
  <sheetFormatPr defaultColWidth="9.140625" defaultRowHeight="15" x14ac:dyDescent="0.25"/>
  <cols>
    <col min="1" max="1" width="9.140625" style="2"/>
    <col min="2" max="2" width="14.28515625" style="2" customWidth="1"/>
    <col min="3" max="5" width="12.5703125" style="2" customWidth="1"/>
    <col min="6" max="6" width="15.7109375" style="2" bestFit="1" customWidth="1"/>
    <col min="7" max="16384" width="9.140625" style="2"/>
  </cols>
  <sheetData>
    <row r="2" spans="2:6" ht="15.75" x14ac:dyDescent="0.25">
      <c r="B2" s="19" t="s">
        <v>112</v>
      </c>
    </row>
    <row r="3" spans="2:6" ht="17.25" x14ac:dyDescent="0.3">
      <c r="B3" s="1" t="s">
        <v>202</v>
      </c>
    </row>
    <row r="4" spans="2:6" x14ac:dyDescent="0.25">
      <c r="B4" s="26"/>
    </row>
    <row r="5" spans="2:6" x14ac:dyDescent="0.25">
      <c r="B5" s="26"/>
    </row>
    <row r="6" spans="2:6" x14ac:dyDescent="0.25">
      <c r="B6" s="26"/>
    </row>
    <row r="7" spans="2:6" ht="15.75" thickBot="1" x14ac:dyDescent="0.3">
      <c r="B7" s="26"/>
    </row>
    <row r="8" spans="2:6" x14ac:dyDescent="0.25">
      <c r="B8" s="230" t="s">
        <v>21</v>
      </c>
      <c r="C8" s="239" t="s">
        <v>22</v>
      </c>
      <c r="D8" s="235" t="s">
        <v>23</v>
      </c>
      <c r="E8" s="235" t="s">
        <v>24</v>
      </c>
      <c r="F8" s="236" t="s">
        <v>164</v>
      </c>
    </row>
    <row r="9" spans="2:6" x14ac:dyDescent="0.25">
      <c r="B9" s="231" t="s">
        <v>7</v>
      </c>
      <c r="C9" s="233">
        <v>383005</v>
      </c>
      <c r="D9" s="234">
        <v>305969</v>
      </c>
      <c r="E9" s="234">
        <v>134546.63800000001</v>
      </c>
      <c r="F9" s="237"/>
    </row>
    <row r="10" spans="2:6" x14ac:dyDescent="0.25">
      <c r="B10" s="231" t="s">
        <v>8</v>
      </c>
      <c r="C10" s="10">
        <v>320646</v>
      </c>
      <c r="D10" s="11">
        <v>257913</v>
      </c>
      <c r="E10" s="11">
        <v>133199.15400000001</v>
      </c>
      <c r="F10" s="238"/>
    </row>
    <row r="11" spans="2:6" x14ac:dyDescent="0.25">
      <c r="B11" s="231" t="s">
        <v>9</v>
      </c>
      <c r="C11" s="10">
        <v>297586</v>
      </c>
      <c r="D11" s="11">
        <v>238805</v>
      </c>
      <c r="E11" s="11">
        <v>131421.41099999999</v>
      </c>
      <c r="F11" s="308">
        <v>116997</v>
      </c>
    </row>
    <row r="12" spans="2:6" x14ac:dyDescent="0.25">
      <c r="B12" s="231" t="s">
        <v>10</v>
      </c>
      <c r="C12" s="10">
        <v>299828</v>
      </c>
      <c r="D12" s="11">
        <v>238399</v>
      </c>
      <c r="E12" s="11">
        <v>132942.19099999999</v>
      </c>
      <c r="F12" s="308">
        <v>120234</v>
      </c>
    </row>
    <row r="13" spans="2:6" x14ac:dyDescent="0.25">
      <c r="B13" s="231" t="s">
        <v>11</v>
      </c>
      <c r="C13" s="10">
        <v>297011</v>
      </c>
      <c r="D13" s="11">
        <v>226919</v>
      </c>
      <c r="E13" s="11">
        <v>131619.27100000001</v>
      </c>
      <c r="F13" s="308">
        <v>119023</v>
      </c>
    </row>
    <row r="14" spans="2:6" x14ac:dyDescent="0.25">
      <c r="B14" s="231" t="s">
        <v>12</v>
      </c>
      <c r="C14" s="10">
        <v>281051</v>
      </c>
      <c r="D14" s="11">
        <v>227258</v>
      </c>
      <c r="E14" s="11">
        <v>129499.798</v>
      </c>
      <c r="F14" s="308">
        <v>117204</v>
      </c>
    </row>
    <row r="15" spans="2:6" x14ac:dyDescent="0.25">
      <c r="B15" s="231" t="s">
        <v>13</v>
      </c>
      <c r="C15" s="10">
        <v>291849</v>
      </c>
      <c r="D15" s="11">
        <v>235737</v>
      </c>
      <c r="E15" s="11">
        <v>132493.12399999998</v>
      </c>
      <c r="F15" s="308">
        <v>117502</v>
      </c>
    </row>
    <row r="16" spans="2:6" x14ac:dyDescent="0.25">
      <c r="B16" s="231" t="s">
        <v>14</v>
      </c>
      <c r="C16" s="10">
        <v>303115</v>
      </c>
      <c r="D16" s="11">
        <v>242488.48019999999</v>
      </c>
      <c r="E16" s="11">
        <v>131952.87200149999</v>
      </c>
      <c r="F16" s="308">
        <v>117641</v>
      </c>
    </row>
    <row r="17" spans="2:6" x14ac:dyDescent="0.25">
      <c r="B17" s="231" t="s">
        <v>15</v>
      </c>
      <c r="C17" s="10">
        <v>328889</v>
      </c>
      <c r="D17" s="11">
        <v>264857.70799999998</v>
      </c>
      <c r="E17" s="11">
        <v>129820.57</v>
      </c>
      <c r="F17" s="333">
        <v>118242.15025333334</v>
      </c>
    </row>
    <row r="18" spans="2:6" ht="15.75" thickBot="1" x14ac:dyDescent="0.3">
      <c r="B18" s="232" t="s">
        <v>17</v>
      </c>
      <c r="C18" s="240">
        <v>302092</v>
      </c>
      <c r="D18" s="241">
        <v>239003.82324999999</v>
      </c>
      <c r="E18" s="16">
        <f>'Figure 2'!G18</f>
        <v>127682.976161</v>
      </c>
      <c r="F18" s="334">
        <v>117666</v>
      </c>
    </row>
    <row r="19" spans="2:6" x14ac:dyDescent="0.25">
      <c r="E19" s="150"/>
      <c r="F19" s="21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topLeftCell="A7" zoomScaleNormal="100" workbookViewId="0">
      <selection activeCell="G26" sqref="G26"/>
    </sheetView>
  </sheetViews>
  <sheetFormatPr defaultColWidth="9.140625" defaultRowHeight="15" x14ac:dyDescent="0.25"/>
  <cols>
    <col min="1" max="1" width="8.85546875" style="2" customWidth="1"/>
    <col min="2" max="2" width="18" style="2" customWidth="1"/>
    <col min="3" max="6" width="13.42578125" style="2" customWidth="1"/>
    <col min="7" max="16384" width="9.140625" style="2"/>
  </cols>
  <sheetData>
    <row r="1" spans="1:17" x14ac:dyDescent="0.25">
      <c r="A1" s="28"/>
    </row>
    <row r="2" spans="1:17" ht="15.75" x14ac:dyDescent="0.25">
      <c r="B2" s="19" t="s">
        <v>34</v>
      </c>
      <c r="Q2" s="29"/>
    </row>
    <row r="3" spans="1:17" x14ac:dyDescent="0.25">
      <c r="B3" s="1" t="s">
        <v>205</v>
      </c>
    </row>
    <row r="4" spans="1:17" x14ac:dyDescent="0.25">
      <c r="B4" s="42"/>
    </row>
    <row r="5" spans="1:17" x14ac:dyDescent="0.25">
      <c r="B5" s="42"/>
    </row>
    <row r="6" spans="1:17" x14ac:dyDescent="0.25">
      <c r="B6" s="1"/>
    </row>
    <row r="7" spans="1:17" x14ac:dyDescent="0.25">
      <c r="B7" s="22" t="s">
        <v>127</v>
      </c>
    </row>
    <row r="8" spans="1:17" ht="15.75" thickBot="1" x14ac:dyDescent="0.3">
      <c r="B8" s="22"/>
      <c r="F8" s="3" t="s">
        <v>25</v>
      </c>
    </row>
    <row r="9" spans="1:17" ht="30" x14ac:dyDescent="0.25">
      <c r="B9" s="30" t="s">
        <v>26</v>
      </c>
      <c r="C9" s="31" t="s">
        <v>7</v>
      </c>
      <c r="D9" s="32" t="s">
        <v>13</v>
      </c>
      <c r="E9" s="199" t="s">
        <v>17</v>
      </c>
      <c r="I9" s="27"/>
    </row>
    <row r="10" spans="1:17" x14ac:dyDescent="0.25">
      <c r="B10" s="34" t="s">
        <v>27</v>
      </c>
      <c r="C10" s="294">
        <v>227243</v>
      </c>
      <c r="D10" s="302">
        <v>183624</v>
      </c>
      <c r="E10" s="327">
        <v>194430</v>
      </c>
    </row>
    <row r="11" spans="1:17" x14ac:dyDescent="0.25">
      <c r="B11" s="34" t="s">
        <v>28</v>
      </c>
      <c r="C11" s="294">
        <v>42236</v>
      </c>
      <c r="D11" s="302">
        <v>32669</v>
      </c>
      <c r="E11" s="327">
        <v>32042</v>
      </c>
    </row>
    <row r="12" spans="1:17" x14ac:dyDescent="0.25">
      <c r="B12" s="34" t="s">
        <v>29</v>
      </c>
      <c r="C12" s="294">
        <v>9968</v>
      </c>
      <c r="D12" s="302">
        <v>5402</v>
      </c>
      <c r="E12" s="327">
        <v>9271</v>
      </c>
      <c r="K12" s="27"/>
    </row>
    <row r="13" spans="1:17" x14ac:dyDescent="0.25">
      <c r="B13" s="34" t="s">
        <v>30</v>
      </c>
      <c r="C13" s="300">
        <v>4996</v>
      </c>
      <c r="D13" s="301">
        <v>2468</v>
      </c>
      <c r="E13" s="328">
        <v>3245</v>
      </c>
    </row>
    <row r="14" spans="1:17" ht="15.75" thickBot="1" x14ac:dyDescent="0.3">
      <c r="B14" s="35" t="s">
        <v>6</v>
      </c>
      <c r="C14" s="36">
        <f>SUM(C10:C13)</f>
        <v>284443</v>
      </c>
      <c r="D14" s="37">
        <f t="shared" ref="D14" si="0">SUM(D10:D13)</f>
        <v>224163</v>
      </c>
      <c r="E14" s="200">
        <v>238988</v>
      </c>
    </row>
    <row r="15" spans="1:17" x14ac:dyDescent="0.25">
      <c r="E15" s="201"/>
    </row>
    <row r="16" spans="1:17" x14ac:dyDescent="0.25">
      <c r="B16" s="22" t="s">
        <v>31</v>
      </c>
      <c r="E16" s="201"/>
    </row>
    <row r="17" spans="2:9" ht="15.75" thickBot="1" x14ac:dyDescent="0.3">
      <c r="E17" s="202" t="s">
        <v>32</v>
      </c>
    </row>
    <row r="18" spans="2:9" ht="30" x14ac:dyDescent="0.25">
      <c r="B18" s="30" t="s">
        <v>26</v>
      </c>
      <c r="C18" s="31" t="s">
        <v>7</v>
      </c>
      <c r="D18" s="32" t="s">
        <v>13</v>
      </c>
      <c r="E18" s="199" t="s">
        <v>17</v>
      </c>
    </row>
    <row r="19" spans="2:9" x14ac:dyDescent="0.25">
      <c r="B19" s="34" t="s">
        <v>27</v>
      </c>
      <c r="C19" s="38">
        <v>0.7989052288156151</v>
      </c>
      <c r="D19" s="38">
        <v>0.8191539192462628</v>
      </c>
      <c r="E19" s="245">
        <v>0.81355549232597457</v>
      </c>
    </row>
    <row r="20" spans="2:9" x14ac:dyDescent="0.25">
      <c r="B20" s="34" t="s">
        <v>28</v>
      </c>
      <c r="C20" s="38">
        <v>0.14848669153398045</v>
      </c>
      <c r="D20" s="38">
        <v>0.14573769979880713</v>
      </c>
      <c r="E20" s="245">
        <v>0.134073677339448</v>
      </c>
    </row>
    <row r="21" spans="2:9" x14ac:dyDescent="0.25">
      <c r="B21" s="34" t="s">
        <v>29</v>
      </c>
      <c r="C21" s="38">
        <v>3.5043927957446659E-2</v>
      </c>
      <c r="D21" s="38">
        <v>2.4098535440728399E-2</v>
      </c>
      <c r="E21" s="245">
        <v>3.8792742731852646E-2</v>
      </c>
    </row>
    <row r="22" spans="2:9" ht="15.75" thickBot="1" x14ac:dyDescent="0.3">
      <c r="B22" s="39" t="s">
        <v>30</v>
      </c>
      <c r="C22" s="246">
        <v>1.7564151692957816E-2</v>
      </c>
      <c r="D22" s="246">
        <v>1.100984551420172E-2</v>
      </c>
      <c r="E22" s="247">
        <v>1.3578087602724822E-2</v>
      </c>
    </row>
    <row r="24" spans="2:9" x14ac:dyDescent="0.25">
      <c r="B24" s="22" t="s">
        <v>128</v>
      </c>
      <c r="C24" s="27"/>
      <c r="D24" s="27"/>
      <c r="E24" s="27"/>
    </row>
    <row r="25" spans="2:9" x14ac:dyDescent="0.25">
      <c r="B25" s="22"/>
      <c r="C25" s="27"/>
      <c r="D25" s="27"/>
      <c r="E25" s="27"/>
    </row>
    <row r="26" spans="2:9" ht="15.75" thickBot="1" x14ac:dyDescent="0.3">
      <c r="B26" s="363"/>
      <c r="C26" s="363"/>
      <c r="D26" s="40"/>
      <c r="E26" s="3" t="s">
        <v>25</v>
      </c>
    </row>
    <row r="27" spans="2:9" ht="30" x14ac:dyDescent="0.25">
      <c r="B27" s="30" t="s">
        <v>26</v>
      </c>
      <c r="C27" s="243" t="s">
        <v>35</v>
      </c>
      <c r="D27" s="193" t="s">
        <v>36</v>
      </c>
      <c r="E27" s="244" t="s">
        <v>37</v>
      </c>
    </row>
    <row r="28" spans="2:9" x14ac:dyDescent="0.25">
      <c r="B28" s="207">
        <v>1</v>
      </c>
      <c r="C28" s="332">
        <v>227243</v>
      </c>
      <c r="D28" s="350">
        <v>183624</v>
      </c>
      <c r="E28" s="337">
        <v>194430</v>
      </c>
    </row>
    <row r="29" spans="2:9" x14ac:dyDescent="0.25">
      <c r="B29" s="207">
        <v>2</v>
      </c>
      <c r="C29" s="293">
        <v>42236</v>
      </c>
      <c r="D29" s="316">
        <v>32669</v>
      </c>
      <c r="E29" s="295">
        <v>32042</v>
      </c>
    </row>
    <row r="30" spans="2:9" x14ac:dyDescent="0.25">
      <c r="B30" s="207">
        <v>3</v>
      </c>
      <c r="C30" s="293">
        <v>9968</v>
      </c>
      <c r="D30" s="316">
        <v>5402</v>
      </c>
      <c r="E30" s="295">
        <v>9271</v>
      </c>
    </row>
    <row r="31" spans="2:9" x14ac:dyDescent="0.25">
      <c r="B31" s="207">
        <v>4</v>
      </c>
      <c r="C31" s="293">
        <v>3203</v>
      </c>
      <c r="D31" s="316">
        <v>1397</v>
      </c>
      <c r="E31" s="295">
        <v>2096</v>
      </c>
      <c r="G31" s="41"/>
      <c r="H31" s="41"/>
      <c r="I31" s="41"/>
    </row>
    <row r="32" spans="2:9" x14ac:dyDescent="0.25">
      <c r="B32" s="207">
        <v>5</v>
      </c>
      <c r="C32" s="293">
        <v>1099</v>
      </c>
      <c r="D32" s="316">
        <v>424</v>
      </c>
      <c r="E32" s="295">
        <v>505</v>
      </c>
    </row>
    <row r="33" spans="2:17" x14ac:dyDescent="0.25">
      <c r="B33" s="207">
        <v>6</v>
      </c>
      <c r="C33" s="293">
        <v>358</v>
      </c>
      <c r="D33" s="316">
        <v>305</v>
      </c>
      <c r="E33" s="295">
        <v>229</v>
      </c>
    </row>
    <row r="34" spans="2:17" x14ac:dyDescent="0.25">
      <c r="B34" s="207">
        <v>7</v>
      </c>
      <c r="C34" s="293">
        <v>155</v>
      </c>
      <c r="D34" s="316">
        <v>191</v>
      </c>
      <c r="E34" s="295">
        <v>197</v>
      </c>
    </row>
    <row r="35" spans="2:17" x14ac:dyDescent="0.25">
      <c r="B35" s="207">
        <v>8</v>
      </c>
      <c r="C35" s="293">
        <v>81</v>
      </c>
      <c r="D35" s="316">
        <v>26</v>
      </c>
      <c r="E35" s="295">
        <v>99</v>
      </c>
    </row>
    <row r="36" spans="2:17" x14ac:dyDescent="0.25">
      <c r="B36" s="207">
        <v>9</v>
      </c>
      <c r="C36" s="293">
        <v>38</v>
      </c>
      <c r="D36" s="316">
        <v>48</v>
      </c>
      <c r="E36" s="295">
        <v>15</v>
      </c>
    </row>
    <row r="37" spans="2:17" x14ac:dyDescent="0.25">
      <c r="B37" s="207">
        <v>10</v>
      </c>
      <c r="C37" s="293">
        <v>21</v>
      </c>
      <c r="D37" s="316">
        <v>51</v>
      </c>
      <c r="E37" s="295">
        <v>36</v>
      </c>
      <c r="Q37" s="22"/>
    </row>
    <row r="38" spans="2:17" x14ac:dyDescent="0.25">
      <c r="B38" s="207">
        <v>11</v>
      </c>
      <c r="C38" s="293">
        <v>10</v>
      </c>
      <c r="D38" s="316">
        <v>9</v>
      </c>
      <c r="E38" s="351">
        <v>34</v>
      </c>
    </row>
    <row r="39" spans="2:17" ht="15.75" thickBot="1" x14ac:dyDescent="0.3">
      <c r="B39" s="242" t="s">
        <v>33</v>
      </c>
      <c r="C39" s="296">
        <v>31</v>
      </c>
      <c r="D39" s="336">
        <v>17</v>
      </c>
      <c r="E39" s="352">
        <v>34</v>
      </c>
      <c r="F39" s="41"/>
    </row>
    <row r="40" spans="2:17" x14ac:dyDescent="0.25">
      <c r="F40" s="41"/>
      <c r="G40" s="41"/>
    </row>
    <row r="41" spans="2:17" x14ac:dyDescent="0.25">
      <c r="F41" s="41"/>
      <c r="G41" s="41"/>
    </row>
    <row r="42" spans="2:17" x14ac:dyDescent="0.25">
      <c r="F42" s="41"/>
      <c r="G42" s="41"/>
    </row>
    <row r="43" spans="2:17" x14ac:dyDescent="0.25">
      <c r="F43" s="41"/>
      <c r="G43" s="41"/>
    </row>
    <row r="44" spans="2:17" x14ac:dyDescent="0.25">
      <c r="F44" s="41"/>
      <c r="G44" s="41"/>
    </row>
    <row r="45" spans="2:17" x14ac:dyDescent="0.25">
      <c r="G45" s="20"/>
    </row>
  </sheetData>
  <mergeCells count="1">
    <mergeCell ref="B26:C2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6"/>
  <sheetViews>
    <sheetView showGridLines="0" workbookViewId="0">
      <selection activeCell="F23" sqref="F23"/>
    </sheetView>
  </sheetViews>
  <sheetFormatPr defaultColWidth="9.140625" defaultRowHeight="15" x14ac:dyDescent="0.25"/>
  <cols>
    <col min="1" max="1" width="9.140625" style="2"/>
    <col min="2" max="2" width="22.7109375" style="2" customWidth="1"/>
    <col min="3" max="3" width="13.28515625" style="2" customWidth="1"/>
    <col min="4" max="5" width="17.5703125" style="2" customWidth="1"/>
    <col min="6" max="16384" width="9.140625" style="2"/>
  </cols>
  <sheetData>
    <row r="2" spans="2:5" ht="15.75" x14ac:dyDescent="0.25">
      <c r="B2" s="19" t="s">
        <v>40</v>
      </c>
    </row>
    <row r="3" spans="2:5" x14ac:dyDescent="0.25">
      <c r="B3" s="1" t="s">
        <v>39</v>
      </c>
    </row>
    <row r="4" spans="2:5" x14ac:dyDescent="0.25">
      <c r="B4" s="1" t="s">
        <v>38</v>
      </c>
    </row>
    <row r="5" spans="2:5" x14ac:dyDescent="0.25">
      <c r="B5" s="42"/>
    </row>
    <row r="6" spans="2:5" ht="15.75" thickBot="1" x14ac:dyDescent="0.3">
      <c r="B6" s="1"/>
      <c r="E6" s="3" t="s">
        <v>41</v>
      </c>
    </row>
    <row r="7" spans="2:5" ht="60" x14ac:dyDescent="0.25">
      <c r="B7" s="4" t="s">
        <v>1</v>
      </c>
      <c r="C7" s="32" t="s">
        <v>42</v>
      </c>
      <c r="D7" s="32" t="s">
        <v>43</v>
      </c>
      <c r="E7" s="33" t="s">
        <v>44</v>
      </c>
    </row>
    <row r="8" spans="2:5" x14ac:dyDescent="0.25">
      <c r="B8" s="9" t="s">
        <v>7</v>
      </c>
      <c r="C8" s="11">
        <v>92010</v>
      </c>
      <c r="D8" s="11">
        <v>42652</v>
      </c>
      <c r="E8" s="13">
        <v>134662</v>
      </c>
    </row>
    <row r="9" spans="2:5" x14ac:dyDescent="0.25">
      <c r="B9" s="9" t="s">
        <v>8</v>
      </c>
      <c r="C9" s="11">
        <v>75977</v>
      </c>
      <c r="D9" s="11">
        <v>23825</v>
      </c>
      <c r="E9" s="13">
        <v>99802</v>
      </c>
    </row>
    <row r="10" spans="2:5" x14ac:dyDescent="0.25">
      <c r="B10" s="9" t="s">
        <v>9</v>
      </c>
      <c r="C10" s="11">
        <v>65916</v>
      </c>
      <c r="D10" s="11">
        <v>21918</v>
      </c>
      <c r="E10" s="13">
        <v>87834</v>
      </c>
    </row>
    <row r="11" spans="2:5" x14ac:dyDescent="0.25">
      <c r="B11" s="9" t="s">
        <v>10</v>
      </c>
      <c r="C11" s="11">
        <v>57609</v>
      </c>
      <c r="D11" s="11">
        <v>22045</v>
      </c>
      <c r="E11" s="13">
        <v>79654</v>
      </c>
    </row>
    <row r="12" spans="2:5" x14ac:dyDescent="0.25">
      <c r="B12" s="9" t="s">
        <v>11</v>
      </c>
      <c r="C12" s="11">
        <v>47235</v>
      </c>
      <c r="D12" s="11">
        <v>21958</v>
      </c>
      <c r="E12" s="13">
        <v>69193</v>
      </c>
    </row>
    <row r="13" spans="2:5" x14ac:dyDescent="0.25">
      <c r="B13" s="9" t="s">
        <v>12</v>
      </c>
      <c r="C13" s="11">
        <v>50922</v>
      </c>
      <c r="D13" s="11">
        <v>18431</v>
      </c>
      <c r="E13" s="13">
        <v>69353</v>
      </c>
    </row>
    <row r="14" spans="2:5" x14ac:dyDescent="0.25">
      <c r="B14" s="9" t="s">
        <v>13</v>
      </c>
      <c r="C14" s="11">
        <v>52150</v>
      </c>
      <c r="D14" s="11">
        <v>28228</v>
      </c>
      <c r="E14" s="13">
        <v>80378</v>
      </c>
    </row>
    <row r="15" spans="2:5" x14ac:dyDescent="0.25">
      <c r="B15" s="9" t="s">
        <v>14</v>
      </c>
      <c r="C15" s="11">
        <v>85373</v>
      </c>
      <c r="D15" s="11">
        <v>13658</v>
      </c>
      <c r="E15" s="13">
        <v>99031</v>
      </c>
    </row>
    <row r="16" spans="2:5" x14ac:dyDescent="0.25">
      <c r="B16" s="9" t="s">
        <v>15</v>
      </c>
      <c r="C16" s="10">
        <v>96500</v>
      </c>
      <c r="D16" s="11">
        <v>17243</v>
      </c>
      <c r="E16" s="13">
        <v>113743</v>
      </c>
    </row>
    <row r="17" spans="2:5" ht="15.75" thickBot="1" x14ac:dyDescent="0.3">
      <c r="B17" s="14" t="s">
        <v>17</v>
      </c>
      <c r="C17" s="248">
        <v>94100</v>
      </c>
      <c r="D17" s="248">
        <v>10729</v>
      </c>
      <c r="E17" s="18">
        <v>104829</v>
      </c>
    </row>
    <row r="19" spans="2:5" x14ac:dyDescent="0.25">
      <c r="B19" s="22" t="s">
        <v>48</v>
      </c>
    </row>
    <row r="20" spans="2:5" x14ac:dyDescent="0.25">
      <c r="B20" s="22"/>
    </row>
    <row r="21" spans="2:5" ht="15.75" thickBot="1" x14ac:dyDescent="0.3">
      <c r="E21" s="3" t="s">
        <v>41</v>
      </c>
    </row>
    <row r="22" spans="2:5" ht="30" x14ac:dyDescent="0.25">
      <c r="B22" s="303"/>
      <c r="C22" s="297" t="s">
        <v>42</v>
      </c>
      <c r="D22" s="297" t="s">
        <v>45</v>
      </c>
      <c r="E22" s="298" t="s">
        <v>46</v>
      </c>
    </row>
    <row r="23" spans="2:5" ht="30" x14ac:dyDescent="0.25">
      <c r="B23" s="289" t="s">
        <v>47</v>
      </c>
      <c r="C23" s="330">
        <v>13339</v>
      </c>
      <c r="D23" s="330">
        <v>670</v>
      </c>
      <c r="E23" s="295">
        <v>14009</v>
      </c>
    </row>
    <row r="24" spans="2:5" ht="75.75" thickBot="1" x14ac:dyDescent="0.3">
      <c r="B24" s="291" t="s">
        <v>49</v>
      </c>
      <c r="C24" s="304">
        <f>C23/C17</f>
        <v>0.14175345377258236</v>
      </c>
      <c r="D24" s="304">
        <f>D23/D17</f>
        <v>6.2447572001118466E-2</v>
      </c>
      <c r="E24" s="318">
        <v>0.13363668450524188</v>
      </c>
    </row>
    <row r="26" spans="2:5" x14ac:dyDescent="0.25">
      <c r="C26" s="4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election activeCell="E35" sqref="E35"/>
    </sheetView>
  </sheetViews>
  <sheetFormatPr defaultColWidth="9.140625" defaultRowHeight="15" x14ac:dyDescent="0.25"/>
  <cols>
    <col min="1" max="1" width="9.140625" style="2"/>
    <col min="2" max="2" width="67.28515625" style="2" bestFit="1" customWidth="1"/>
    <col min="3" max="3" width="9.140625" style="2"/>
    <col min="4" max="4" width="9.140625" style="150"/>
    <col min="5" max="6" width="12.140625" style="150" customWidth="1"/>
    <col min="7" max="7" width="18.28515625" style="150" customWidth="1"/>
    <col min="8" max="16384" width="9.140625" style="150"/>
  </cols>
  <sheetData>
    <row r="1" spans="2:12" s="2" customFormat="1" x14ac:dyDescent="0.25"/>
    <row r="2" spans="2:12" s="2" customFormat="1" ht="15.75" x14ac:dyDescent="0.25">
      <c r="B2" s="19" t="s">
        <v>50</v>
      </c>
    </row>
    <row r="3" spans="2:12" s="2" customFormat="1" x14ac:dyDescent="0.25">
      <c r="B3" s="1" t="s">
        <v>51</v>
      </c>
    </row>
    <row r="4" spans="2:12" s="2" customFormat="1" x14ac:dyDescent="0.25">
      <c r="B4" s="42"/>
    </row>
    <row r="5" spans="2:12" s="2" customFormat="1" x14ac:dyDescent="0.25">
      <c r="B5" s="1"/>
    </row>
    <row r="6" spans="2:12" s="2" customFormat="1" x14ac:dyDescent="0.25"/>
    <row r="7" spans="2:12" s="2" customFormat="1" ht="15.75" thickBot="1" x14ac:dyDescent="0.3">
      <c r="B7" s="1"/>
      <c r="G7" s="3" t="s">
        <v>0</v>
      </c>
    </row>
    <row r="8" spans="2:12" s="2" customFormat="1" ht="45" x14ac:dyDescent="0.25">
      <c r="B8" s="192" t="s">
        <v>52</v>
      </c>
      <c r="C8" s="193" t="s">
        <v>54</v>
      </c>
      <c r="D8" s="193" t="s">
        <v>53</v>
      </c>
      <c r="E8" s="32" t="s">
        <v>56</v>
      </c>
      <c r="F8" s="32" t="s">
        <v>55</v>
      </c>
      <c r="G8" s="33" t="s">
        <v>57</v>
      </c>
    </row>
    <row r="9" spans="2:12" s="2" customFormat="1" x14ac:dyDescent="0.25">
      <c r="B9" s="194" t="s">
        <v>144</v>
      </c>
      <c r="C9" s="288">
        <v>17240.648765999998</v>
      </c>
      <c r="D9" s="287">
        <v>20909.409143000001</v>
      </c>
      <c r="E9" s="162">
        <f t="shared" ref="E9:E31" si="0">(C9/C$33)*100</f>
        <v>13.581836077739418</v>
      </c>
      <c r="F9" s="162">
        <f t="shared" ref="F9:F31" si="1">(D9/D$33)*100</f>
        <v>16.376035217600528</v>
      </c>
      <c r="G9" s="51">
        <f t="shared" ref="G9:G31" si="2">F9-E9</f>
        <v>2.7941991398611101</v>
      </c>
    </row>
    <row r="10" spans="2:12" s="2" customFormat="1" x14ac:dyDescent="0.25">
      <c r="B10" s="175" t="s">
        <v>143</v>
      </c>
      <c r="C10" s="286">
        <v>19424.782819</v>
      </c>
      <c r="D10" s="285">
        <v>16012.440474999999</v>
      </c>
      <c r="E10" s="162">
        <f t="shared" si="0"/>
        <v>15.302452922399906</v>
      </c>
      <c r="F10" s="162">
        <f t="shared" si="1"/>
        <v>12.540779480902623</v>
      </c>
      <c r="G10" s="51">
        <f t="shared" si="2"/>
        <v>-2.7616734414972832</v>
      </c>
      <c r="K10" s="176"/>
      <c r="L10"/>
    </row>
    <row r="11" spans="2:12" s="2" customFormat="1" x14ac:dyDescent="0.25">
      <c r="B11" s="175" t="s">
        <v>141</v>
      </c>
      <c r="C11" s="286">
        <v>11538.293584999999</v>
      </c>
      <c r="D11" s="285">
        <v>14317.757881</v>
      </c>
      <c r="E11" s="162">
        <f t="shared" si="0"/>
        <v>9.0896354432641715</v>
      </c>
      <c r="F11" s="162">
        <f t="shared" si="1"/>
        <v>11.213521419605877</v>
      </c>
      <c r="G11" s="51">
        <f t="shared" si="2"/>
        <v>2.1238859763417057</v>
      </c>
      <c r="K11" s="176"/>
      <c r="L11"/>
    </row>
    <row r="12" spans="2:12" s="2" customFormat="1" x14ac:dyDescent="0.25">
      <c r="B12" s="175" t="s">
        <v>139</v>
      </c>
      <c r="C12" s="286">
        <v>9656.4556658000001</v>
      </c>
      <c r="D12" s="285">
        <v>10977.826902999999</v>
      </c>
      <c r="E12" s="162">
        <f t="shared" si="0"/>
        <v>7.6071614081888352</v>
      </c>
      <c r="F12" s="162">
        <f t="shared" si="1"/>
        <v>8.5977216642888514</v>
      </c>
      <c r="G12" s="51">
        <f t="shared" si="2"/>
        <v>0.99056025610001619</v>
      </c>
      <c r="K12" s="176"/>
      <c r="L12"/>
    </row>
    <row r="13" spans="2:12" s="2" customFormat="1" x14ac:dyDescent="0.25">
      <c r="B13" s="175" t="s">
        <v>137</v>
      </c>
      <c r="C13" s="286">
        <v>10342.322769</v>
      </c>
      <c r="D13" s="285">
        <v>9097.5020648000009</v>
      </c>
      <c r="E13" s="162">
        <f t="shared" si="0"/>
        <v>8.1474737069433356</v>
      </c>
      <c r="F13" s="162">
        <f t="shared" si="1"/>
        <v>7.1250704975197161</v>
      </c>
      <c r="G13" s="51">
        <f t="shared" si="2"/>
        <v>-1.0224032094236195</v>
      </c>
      <c r="K13" s="176"/>
      <c r="L13"/>
    </row>
    <row r="14" spans="2:12" s="2" customFormat="1" x14ac:dyDescent="0.25">
      <c r="B14" s="175" t="s">
        <v>146</v>
      </c>
      <c r="C14" s="286">
        <v>10969.954764</v>
      </c>
      <c r="D14" s="285">
        <v>7439.0860395</v>
      </c>
      <c r="E14" s="162">
        <f t="shared" si="0"/>
        <v>8.6419095596152715</v>
      </c>
      <c r="F14" s="162">
        <f t="shared" si="1"/>
        <v>5.8262160416137787</v>
      </c>
      <c r="G14" s="51">
        <f t="shared" si="2"/>
        <v>-2.8156935180014928</v>
      </c>
      <c r="K14" s="176"/>
      <c r="L14"/>
    </row>
    <row r="15" spans="2:12" s="2" customFormat="1" x14ac:dyDescent="0.25">
      <c r="B15" s="175" t="s">
        <v>138</v>
      </c>
      <c r="C15" s="286">
        <v>6474.0063787999998</v>
      </c>
      <c r="D15" s="285">
        <v>6239.3094388</v>
      </c>
      <c r="E15" s="162">
        <f t="shared" si="0"/>
        <v>5.100091916291694</v>
      </c>
      <c r="F15" s="162">
        <f t="shared" si="1"/>
        <v>4.8865632885423791</v>
      </c>
      <c r="G15" s="51">
        <f t="shared" si="2"/>
        <v>-0.21352862774931491</v>
      </c>
      <c r="K15" s="176"/>
      <c r="L15"/>
    </row>
    <row r="16" spans="2:12" s="2" customFormat="1" x14ac:dyDescent="0.25">
      <c r="B16" s="175" t="s">
        <v>134</v>
      </c>
      <c r="C16" s="286">
        <v>5969.2516895999997</v>
      </c>
      <c r="D16" s="285">
        <v>6109.7317965000002</v>
      </c>
      <c r="E16" s="162">
        <f t="shared" si="0"/>
        <v>4.7024563318521855</v>
      </c>
      <c r="F16" s="162">
        <f t="shared" si="1"/>
        <v>4.7850794054155896</v>
      </c>
      <c r="G16" s="51">
        <f t="shared" si="2"/>
        <v>8.2623073563404148E-2</v>
      </c>
      <c r="K16" s="176"/>
      <c r="L16"/>
    </row>
    <row r="17" spans="2:12" s="2" customFormat="1" x14ac:dyDescent="0.25">
      <c r="B17" s="175" t="s">
        <v>150</v>
      </c>
      <c r="C17" s="286">
        <v>4014.5097977999999</v>
      </c>
      <c r="D17" s="285">
        <v>5797.3393271000004</v>
      </c>
      <c r="E17" s="162">
        <f t="shared" si="0"/>
        <v>3.1625500145751544</v>
      </c>
      <c r="F17" s="162">
        <f t="shared" si="1"/>
        <v>4.5404168209484324</v>
      </c>
      <c r="G17" s="51">
        <f t="shared" si="2"/>
        <v>1.377866806373278</v>
      </c>
      <c r="K17" s="176"/>
      <c r="L17"/>
    </row>
    <row r="18" spans="2:12" s="2" customFormat="1" x14ac:dyDescent="0.25">
      <c r="B18" s="175" t="s">
        <v>154</v>
      </c>
      <c r="C18" s="286">
        <v>5060.0228714000004</v>
      </c>
      <c r="D18" s="285">
        <v>5143.8610324000001</v>
      </c>
      <c r="E18" s="162">
        <f t="shared" si="0"/>
        <v>3.9861841698496518</v>
      </c>
      <c r="F18" s="162">
        <f t="shared" si="1"/>
        <v>4.0286193093708595</v>
      </c>
      <c r="G18" s="51">
        <f t="shared" si="2"/>
        <v>4.2435139521207699E-2</v>
      </c>
      <c r="K18" s="176"/>
      <c r="L18"/>
    </row>
    <row r="19" spans="2:12" s="2" customFormat="1" x14ac:dyDescent="0.25">
      <c r="B19" s="175" t="s">
        <v>135</v>
      </c>
      <c r="C19" s="286">
        <v>4511.5894915999997</v>
      </c>
      <c r="D19" s="285">
        <v>4800.9029346999996</v>
      </c>
      <c r="E19" s="162">
        <f t="shared" si="0"/>
        <v>3.5541393921210007</v>
      </c>
      <c r="F19" s="162">
        <f t="shared" si="1"/>
        <v>3.760018037680851</v>
      </c>
      <c r="G19" s="51">
        <f t="shared" si="2"/>
        <v>0.20587864555985025</v>
      </c>
      <c r="K19" s="176"/>
      <c r="L19"/>
    </row>
    <row r="20" spans="2:12" s="2" customFormat="1" x14ac:dyDescent="0.25">
      <c r="B20" s="175" t="s">
        <v>136</v>
      </c>
      <c r="C20" s="286">
        <v>4769.0635211999997</v>
      </c>
      <c r="D20" s="285">
        <v>4312.7485140999997</v>
      </c>
      <c r="E20" s="162">
        <f t="shared" si="0"/>
        <v>3.7569722501975802</v>
      </c>
      <c r="F20" s="162">
        <f t="shared" si="1"/>
        <v>3.3777004920868285</v>
      </c>
      <c r="G20" s="51">
        <f t="shared" si="2"/>
        <v>-0.37927175811075164</v>
      </c>
      <c r="K20" s="176"/>
      <c r="L20"/>
    </row>
    <row r="21" spans="2:12" s="2" customFormat="1" x14ac:dyDescent="0.25">
      <c r="B21" s="175" t="s">
        <v>152</v>
      </c>
      <c r="C21" s="286">
        <v>2546.2999970000001</v>
      </c>
      <c r="D21" s="285">
        <v>3678.3813776000002</v>
      </c>
      <c r="E21" s="162">
        <f t="shared" si="0"/>
        <v>2.0059238856604855</v>
      </c>
      <c r="F21" s="162">
        <f t="shared" si="1"/>
        <v>2.8808706439947223</v>
      </c>
      <c r="G21" s="51">
        <f t="shared" si="2"/>
        <v>0.87494675833423674</v>
      </c>
      <c r="K21" s="176"/>
      <c r="L21"/>
    </row>
    <row r="22" spans="2:12" s="2" customFormat="1" x14ac:dyDescent="0.25">
      <c r="B22" s="175" t="s">
        <v>149</v>
      </c>
      <c r="C22" s="286">
        <v>4836.8718711000001</v>
      </c>
      <c r="D22" s="285">
        <v>3564.2487124999998</v>
      </c>
      <c r="E22" s="162">
        <f t="shared" si="0"/>
        <v>3.8103903034010083</v>
      </c>
      <c r="F22" s="162">
        <f t="shared" si="1"/>
        <v>2.791483108920259</v>
      </c>
      <c r="G22" s="51">
        <f t="shared" si="2"/>
        <v>-1.0189071944807493</v>
      </c>
      <c r="K22" s="176"/>
      <c r="L22"/>
    </row>
    <row r="23" spans="2:12" s="2" customFormat="1" x14ac:dyDescent="0.25">
      <c r="B23" s="175" t="s">
        <v>133</v>
      </c>
      <c r="C23" s="286">
        <v>2715.3441243000002</v>
      </c>
      <c r="D23" s="285">
        <v>2872.8865169000001</v>
      </c>
      <c r="E23" s="162">
        <f t="shared" si="0"/>
        <v>2.1390934466239271</v>
      </c>
      <c r="F23" s="162">
        <f t="shared" si="1"/>
        <v>2.2500153139274248</v>
      </c>
      <c r="G23" s="51">
        <f t="shared" si="2"/>
        <v>0.11092186730349773</v>
      </c>
      <c r="K23" s="176"/>
      <c r="L23"/>
    </row>
    <row r="24" spans="2:12" s="2" customFormat="1" x14ac:dyDescent="0.25">
      <c r="B24" s="175" t="s">
        <v>155</v>
      </c>
      <c r="C24" s="286">
        <v>1159.7726600999999</v>
      </c>
      <c r="D24" s="285">
        <v>1729.2301345999999</v>
      </c>
      <c r="E24" s="162">
        <f t="shared" si="0"/>
        <v>0.91364555770000644</v>
      </c>
      <c r="F24" s="162">
        <f t="shared" si="1"/>
        <v>1.3543153414751514</v>
      </c>
      <c r="G24" s="51">
        <f t="shared" si="2"/>
        <v>0.44066978377514499</v>
      </c>
      <c r="K24" s="176"/>
      <c r="L24"/>
    </row>
    <row r="25" spans="2:12" s="2" customFormat="1" x14ac:dyDescent="0.25">
      <c r="B25" s="175" t="s">
        <v>140</v>
      </c>
      <c r="C25" s="286">
        <v>2110.4253598999999</v>
      </c>
      <c r="D25" s="285">
        <v>1414.5603326</v>
      </c>
      <c r="E25" s="162">
        <f t="shared" si="0"/>
        <v>1.6625506198463214</v>
      </c>
      <c r="F25" s="162">
        <f t="shared" si="1"/>
        <v>1.1078691734258497</v>
      </c>
      <c r="G25" s="51">
        <f t="shared" si="2"/>
        <v>-0.55468144642047168</v>
      </c>
      <c r="K25" s="176"/>
      <c r="L25"/>
    </row>
    <row r="26" spans="2:12" s="2" customFormat="1" x14ac:dyDescent="0.25">
      <c r="B26" s="175" t="s">
        <v>151</v>
      </c>
      <c r="C26" s="286">
        <v>752.39707608000003</v>
      </c>
      <c r="D26" s="285">
        <v>1057.2140423000001</v>
      </c>
      <c r="E26" s="162">
        <f t="shared" si="0"/>
        <v>0.59272327227276889</v>
      </c>
      <c r="F26" s="162">
        <f t="shared" si="1"/>
        <v>0.82799921656526621</v>
      </c>
      <c r="G26" s="51">
        <f t="shared" si="2"/>
        <v>0.23527594429249732</v>
      </c>
      <c r="K26" s="176"/>
      <c r="L26"/>
    </row>
    <row r="27" spans="2:12" s="2" customFormat="1" x14ac:dyDescent="0.25">
      <c r="B27" s="175" t="s">
        <v>145</v>
      </c>
      <c r="C27" s="286">
        <v>831.19434503000002</v>
      </c>
      <c r="D27" s="285">
        <v>808.34725827</v>
      </c>
      <c r="E27" s="162">
        <f t="shared" si="0"/>
        <v>0.65479817471860913</v>
      </c>
      <c r="F27" s="162">
        <f t="shared" si="1"/>
        <v>0.63308929864773211</v>
      </c>
      <c r="G27" s="51">
        <f t="shared" si="2"/>
        <v>-2.1708876070877015E-2</v>
      </c>
      <c r="K27" s="176"/>
      <c r="L27"/>
    </row>
    <row r="28" spans="2:12" s="2" customFormat="1" x14ac:dyDescent="0.25">
      <c r="B28" s="175" t="s">
        <v>147</v>
      </c>
      <c r="C28" s="286">
        <v>674.46217980999995</v>
      </c>
      <c r="D28" s="285">
        <v>560.27107869999998</v>
      </c>
      <c r="E28" s="162">
        <f t="shared" si="0"/>
        <v>0.53132772966637842</v>
      </c>
      <c r="F28" s="162">
        <f t="shared" si="1"/>
        <v>0.43879857405085143</v>
      </c>
      <c r="G28" s="51">
        <f t="shared" si="2"/>
        <v>-9.2529155615526992E-2</v>
      </c>
      <c r="K28" s="176"/>
      <c r="L28"/>
    </row>
    <row r="29" spans="2:12" s="2" customFormat="1" x14ac:dyDescent="0.25">
      <c r="B29" s="175" t="s">
        <v>153</v>
      </c>
      <c r="C29" s="286">
        <v>678.73200111999995</v>
      </c>
      <c r="D29" s="285">
        <v>545.90433762999999</v>
      </c>
      <c r="E29" s="162">
        <f t="shared" si="0"/>
        <v>0.53469140895134959</v>
      </c>
      <c r="F29" s="162">
        <f t="shared" si="1"/>
        <v>0.42754668949899977</v>
      </c>
      <c r="G29" s="51">
        <f t="shared" si="2"/>
        <v>-0.10714471945234982</v>
      </c>
      <c r="K29" s="176"/>
      <c r="L29"/>
    </row>
    <row r="30" spans="2:12" s="2" customFormat="1" x14ac:dyDescent="0.25">
      <c r="B30" s="175" t="s">
        <v>148</v>
      </c>
      <c r="C30" s="286">
        <v>296.60076813000001</v>
      </c>
      <c r="D30" s="285">
        <v>155.12392353000001</v>
      </c>
      <c r="E30" s="162">
        <f t="shared" si="0"/>
        <v>0.23365611514675516</v>
      </c>
      <c r="F30" s="162">
        <f t="shared" si="1"/>
        <v>0.12149146910112911</v>
      </c>
      <c r="G30" s="51">
        <f t="shared" si="2"/>
        <v>-0.11216464604562605</v>
      </c>
      <c r="K30" s="176"/>
      <c r="L30"/>
    </row>
    <row r="31" spans="2:12" s="2" customFormat="1" x14ac:dyDescent="0.25">
      <c r="B31" s="175" t="s">
        <v>142</v>
      </c>
      <c r="C31" s="286">
        <v>366.01124657999998</v>
      </c>
      <c r="D31" s="285">
        <v>138.17728461999999</v>
      </c>
      <c r="E31" s="162">
        <f t="shared" si="0"/>
        <v>0.28833629297419805</v>
      </c>
      <c r="F31" s="162">
        <f t="shared" si="1"/>
        <v>0.10821903496814325</v>
      </c>
      <c r="G31" s="51">
        <f t="shared" si="2"/>
        <v>-0.1801172580060548</v>
      </c>
      <c r="K31" s="176"/>
      <c r="L31"/>
    </row>
    <row r="32" spans="2:12" s="2" customFormat="1" x14ac:dyDescent="0.25">
      <c r="B32" s="195" t="s">
        <v>158</v>
      </c>
      <c r="C32" s="284">
        <v>0</v>
      </c>
      <c r="D32" s="283">
        <v>0.71561181429999998</v>
      </c>
      <c r="E32" s="177"/>
      <c r="F32" s="177"/>
      <c r="G32" s="178"/>
      <c r="K32" s="176"/>
      <c r="L32"/>
    </row>
    <row r="33" spans="2:12" s="2" customFormat="1" ht="15.75" thickBot="1" x14ac:dyDescent="0.3">
      <c r="B33" s="47" t="s">
        <v>6</v>
      </c>
      <c r="C33" s="48">
        <f>SUM(C9:C32)</f>
        <v>126939.01374834999</v>
      </c>
      <c r="D33" s="48">
        <f>SUM(D9:D32)</f>
        <v>127682.97616096432</v>
      </c>
      <c r="E33" s="49"/>
      <c r="F33" s="49"/>
      <c r="G33" s="50"/>
      <c r="K33" s="176"/>
      <c r="L33"/>
    </row>
    <row r="34" spans="2:12" s="2" customFormat="1" x14ac:dyDescent="0.25"/>
    <row r="35" spans="2:12" s="2" customFormat="1" x14ac:dyDescent="0.25"/>
    <row r="36" spans="2:12" s="2" customFormat="1" x14ac:dyDescent="0.25"/>
    <row r="37" spans="2:12" s="2" customFormat="1" x14ac:dyDescent="0.25"/>
    <row r="38" spans="2:12" s="2" customFormat="1" x14ac:dyDescent="0.25"/>
    <row r="39" spans="2:12" x14ac:dyDescent="0.25">
      <c r="D39" s="206"/>
      <c r="E39" s="206"/>
      <c r="F39" s="206"/>
    </row>
  </sheetData>
  <sortState ref="D40:F63">
    <sortCondition descending="1" ref="F40"/>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86"/>
  <sheetViews>
    <sheetView showGridLines="0" workbookViewId="0">
      <selection activeCell="G29" sqref="G29"/>
    </sheetView>
  </sheetViews>
  <sheetFormatPr defaultColWidth="9.140625" defaultRowHeight="15" x14ac:dyDescent="0.25"/>
  <cols>
    <col min="1" max="9" width="9.140625" style="2"/>
    <col min="10" max="10" width="26.85546875" style="2" customWidth="1"/>
    <col min="11" max="16384" width="9.140625" style="2"/>
  </cols>
  <sheetData>
    <row r="2" spans="2:12" ht="15.75" x14ac:dyDescent="0.25">
      <c r="B2" s="19" t="s">
        <v>58</v>
      </c>
    </row>
    <row r="3" spans="2:12" ht="15.75" x14ac:dyDescent="0.25">
      <c r="B3" s="52" t="s">
        <v>194</v>
      </c>
    </row>
    <row r="4" spans="2:12" x14ac:dyDescent="0.25">
      <c r="B4" s="42"/>
    </row>
    <row r="7" spans="2:12" ht="15.75" x14ac:dyDescent="0.25">
      <c r="B7" s="19" t="s">
        <v>59</v>
      </c>
      <c r="F7" s="19" t="s">
        <v>60</v>
      </c>
    </row>
    <row r="8" spans="2:12" ht="15.75" thickBot="1" x14ac:dyDescent="0.3">
      <c r="D8" s="3" t="s">
        <v>41</v>
      </c>
      <c r="H8" s="3" t="s">
        <v>41</v>
      </c>
    </row>
    <row r="9" spans="2:12" x14ac:dyDescent="0.25">
      <c r="B9" s="4" t="s">
        <v>61</v>
      </c>
      <c r="C9" s="6" t="s">
        <v>7</v>
      </c>
      <c r="D9" s="8" t="s">
        <v>17</v>
      </c>
      <c r="F9" s="198" t="s">
        <v>61</v>
      </c>
      <c r="G9" s="6" t="s">
        <v>7</v>
      </c>
      <c r="H9" s="8" t="s">
        <v>17</v>
      </c>
      <c r="J9" s="176"/>
      <c r="K9" s="176"/>
      <c r="L9" s="176"/>
    </row>
    <row r="10" spans="2:12" x14ac:dyDescent="0.25">
      <c r="B10" s="34">
        <v>5</v>
      </c>
      <c r="C10" s="329"/>
      <c r="D10" s="308"/>
      <c r="E10" s="282"/>
      <c r="F10" s="279">
        <v>5</v>
      </c>
      <c r="G10" s="329">
        <v>257</v>
      </c>
      <c r="H10" s="308">
        <v>115</v>
      </c>
      <c r="J10" s="176"/>
      <c r="K10" s="176"/>
      <c r="L10" s="176"/>
    </row>
    <row r="11" spans="2:12" x14ac:dyDescent="0.25">
      <c r="B11" s="34">
        <v>6</v>
      </c>
      <c r="C11" s="329"/>
      <c r="D11" s="308"/>
      <c r="E11" s="282"/>
      <c r="F11" s="281">
        <v>6</v>
      </c>
      <c r="G11" s="329">
        <v>397</v>
      </c>
      <c r="H11" s="308">
        <v>160</v>
      </c>
      <c r="J11" s="176"/>
      <c r="K11" s="176"/>
      <c r="L11" s="176"/>
    </row>
    <row r="12" spans="2:12" x14ac:dyDescent="0.25">
      <c r="B12" s="34">
        <v>7</v>
      </c>
      <c r="C12" s="329"/>
      <c r="D12" s="308"/>
      <c r="E12" s="282"/>
      <c r="F12" s="281">
        <v>7</v>
      </c>
      <c r="G12" s="329">
        <v>688</v>
      </c>
      <c r="H12" s="308">
        <v>195</v>
      </c>
      <c r="J12" s="176"/>
      <c r="K12" s="176"/>
      <c r="L12" s="176"/>
    </row>
    <row r="13" spans="2:12" x14ac:dyDescent="0.25">
      <c r="B13" s="34">
        <v>8</v>
      </c>
      <c r="C13" s="329"/>
      <c r="D13" s="308"/>
      <c r="E13" s="282"/>
      <c r="F13" s="281">
        <v>8</v>
      </c>
      <c r="G13" s="329">
        <v>1311</v>
      </c>
      <c r="H13" s="308">
        <v>252</v>
      </c>
      <c r="J13" s="176"/>
      <c r="K13" s="176"/>
      <c r="L13" s="176"/>
    </row>
    <row r="14" spans="2:12" x14ac:dyDescent="0.25">
      <c r="B14" s="34">
        <v>9</v>
      </c>
      <c r="C14" s="329"/>
      <c r="D14" s="308"/>
      <c r="E14" s="282"/>
      <c r="F14" s="281">
        <v>9</v>
      </c>
      <c r="G14" s="329">
        <v>1846</v>
      </c>
      <c r="H14" s="308">
        <v>1567</v>
      </c>
      <c r="J14" s="176"/>
      <c r="K14" s="176"/>
      <c r="L14" s="176"/>
    </row>
    <row r="15" spans="2:12" x14ac:dyDescent="0.25">
      <c r="B15" s="34">
        <v>10</v>
      </c>
      <c r="C15" s="329"/>
      <c r="D15" s="308"/>
      <c r="E15" s="282"/>
      <c r="F15" s="281">
        <v>10</v>
      </c>
      <c r="G15" s="329">
        <v>3168</v>
      </c>
      <c r="H15" s="308">
        <v>5477</v>
      </c>
      <c r="J15" s="176"/>
      <c r="K15" s="176"/>
      <c r="L15" s="176"/>
    </row>
    <row r="16" spans="2:12" x14ac:dyDescent="0.25">
      <c r="B16" s="34">
        <v>11</v>
      </c>
      <c r="C16" s="329"/>
      <c r="D16" s="308"/>
      <c r="E16" s="282"/>
      <c r="F16" s="281">
        <v>11</v>
      </c>
      <c r="G16" s="329">
        <v>4779</v>
      </c>
      <c r="H16" s="308">
        <v>7289</v>
      </c>
      <c r="J16" s="176"/>
      <c r="K16" s="176"/>
      <c r="L16" s="176"/>
    </row>
    <row r="17" spans="2:12" x14ac:dyDescent="0.25">
      <c r="B17" s="34">
        <v>12</v>
      </c>
      <c r="C17" s="329"/>
      <c r="D17" s="308"/>
      <c r="E17" s="282"/>
      <c r="F17" s="281">
        <v>12</v>
      </c>
      <c r="G17" s="329">
        <v>4580</v>
      </c>
      <c r="H17" s="308">
        <v>2880</v>
      </c>
      <c r="J17" s="176"/>
      <c r="K17" s="176"/>
      <c r="L17" s="176"/>
    </row>
    <row r="18" spans="2:12" x14ac:dyDescent="0.25">
      <c r="B18" s="34">
        <v>13</v>
      </c>
      <c r="C18" s="329"/>
      <c r="D18" s="308"/>
      <c r="E18" s="282"/>
      <c r="F18" s="281">
        <v>13</v>
      </c>
      <c r="G18" s="329">
        <v>11393</v>
      </c>
      <c r="H18" s="308">
        <v>5774</v>
      </c>
      <c r="J18" s="176"/>
      <c r="K18" s="176"/>
      <c r="L18" s="176"/>
    </row>
    <row r="19" spans="2:12" x14ac:dyDescent="0.25">
      <c r="B19" s="34">
        <v>14</v>
      </c>
      <c r="C19" s="329">
        <v>25</v>
      </c>
      <c r="D19" s="308">
        <v>11</v>
      </c>
      <c r="E19" s="282"/>
      <c r="F19" s="281">
        <v>14</v>
      </c>
      <c r="G19" s="329">
        <v>14638</v>
      </c>
      <c r="H19" s="308">
        <v>8353</v>
      </c>
      <c r="J19" s="176"/>
      <c r="K19" s="176"/>
      <c r="L19" s="176"/>
    </row>
    <row r="20" spans="2:12" x14ac:dyDescent="0.25">
      <c r="B20" s="34">
        <v>15</v>
      </c>
      <c r="C20" s="329">
        <v>713</v>
      </c>
      <c r="D20" s="308">
        <v>445</v>
      </c>
      <c r="E20" s="282"/>
      <c r="F20" s="281">
        <v>15</v>
      </c>
      <c r="G20" s="329">
        <v>13821</v>
      </c>
      <c r="H20" s="308">
        <v>12132</v>
      </c>
      <c r="J20" s="176"/>
      <c r="K20" s="176"/>
      <c r="L20" s="176"/>
    </row>
    <row r="21" spans="2:12" x14ac:dyDescent="0.25">
      <c r="B21" s="34">
        <v>16</v>
      </c>
      <c r="C21" s="329">
        <v>6332</v>
      </c>
      <c r="D21" s="308">
        <v>4349</v>
      </c>
      <c r="E21" s="282"/>
      <c r="F21" s="281">
        <v>16</v>
      </c>
      <c r="G21" s="329">
        <v>13850</v>
      </c>
      <c r="H21" s="308">
        <v>14934</v>
      </c>
      <c r="J21" s="176"/>
      <c r="K21" s="176"/>
      <c r="L21" s="176"/>
    </row>
    <row r="22" spans="2:12" x14ac:dyDescent="0.25">
      <c r="B22" s="34">
        <v>17</v>
      </c>
      <c r="C22" s="329">
        <v>11306</v>
      </c>
      <c r="D22" s="308">
        <v>8616</v>
      </c>
      <c r="E22" s="282"/>
      <c r="F22" s="281">
        <v>17</v>
      </c>
      <c r="G22" s="329">
        <v>16152</v>
      </c>
      <c r="H22" s="308">
        <v>14266</v>
      </c>
      <c r="J22" s="176"/>
      <c r="K22" s="176"/>
      <c r="L22" s="176"/>
    </row>
    <row r="23" spans="2:12" x14ac:dyDescent="0.25">
      <c r="B23" s="34">
        <v>18</v>
      </c>
      <c r="C23" s="329">
        <v>15681</v>
      </c>
      <c r="D23" s="308">
        <v>13924</v>
      </c>
      <c r="E23" s="282"/>
      <c r="F23" s="281">
        <v>18</v>
      </c>
      <c r="G23" s="329">
        <v>12013</v>
      </c>
      <c r="H23" s="308">
        <v>9555</v>
      </c>
      <c r="J23" s="176"/>
      <c r="K23" s="176"/>
      <c r="L23" s="176"/>
    </row>
    <row r="24" spans="2:12" x14ac:dyDescent="0.25">
      <c r="B24" s="34">
        <v>19</v>
      </c>
      <c r="C24" s="329">
        <v>10358</v>
      </c>
      <c r="D24" s="308">
        <v>9724</v>
      </c>
      <c r="E24" s="282"/>
      <c r="F24" s="281">
        <v>19</v>
      </c>
      <c r="G24" s="329">
        <v>10588</v>
      </c>
      <c r="H24" s="308">
        <v>8267</v>
      </c>
      <c r="J24" s="176"/>
      <c r="K24" s="176"/>
      <c r="L24" s="176"/>
    </row>
    <row r="25" spans="2:12" x14ac:dyDescent="0.25">
      <c r="B25" s="34">
        <v>20</v>
      </c>
      <c r="C25" s="329">
        <v>6249</v>
      </c>
      <c r="D25" s="308">
        <v>6035</v>
      </c>
      <c r="E25" s="282"/>
      <c r="F25" s="281">
        <v>20</v>
      </c>
      <c r="G25" s="329">
        <v>8510</v>
      </c>
      <c r="H25" s="308">
        <v>6725</v>
      </c>
      <c r="J25" s="176"/>
      <c r="K25" s="176"/>
      <c r="L25" s="176"/>
    </row>
    <row r="26" spans="2:12" x14ac:dyDescent="0.25">
      <c r="B26" s="34">
        <v>21</v>
      </c>
      <c r="C26" s="329">
        <v>4106</v>
      </c>
      <c r="D26" s="308">
        <v>4094</v>
      </c>
      <c r="E26" s="282"/>
      <c r="F26" s="281">
        <v>21</v>
      </c>
      <c r="G26" s="329">
        <v>6712</v>
      </c>
      <c r="H26" s="308">
        <v>5504</v>
      </c>
      <c r="J26" s="176"/>
      <c r="K26" s="176"/>
      <c r="L26" s="176"/>
    </row>
    <row r="27" spans="2:12" x14ac:dyDescent="0.25">
      <c r="B27" s="34">
        <v>22</v>
      </c>
      <c r="C27" s="329">
        <v>3287</v>
      </c>
      <c r="D27" s="308">
        <v>2952</v>
      </c>
      <c r="E27" s="282"/>
      <c r="F27" s="281">
        <v>22</v>
      </c>
      <c r="G27" s="329">
        <v>6157</v>
      </c>
      <c r="H27" s="308">
        <v>4941</v>
      </c>
      <c r="J27" s="176"/>
      <c r="K27" s="176"/>
      <c r="L27" s="176"/>
    </row>
    <row r="28" spans="2:12" x14ac:dyDescent="0.25">
      <c r="B28" s="34">
        <v>23</v>
      </c>
      <c r="C28" s="329">
        <v>2698</v>
      </c>
      <c r="D28" s="308">
        <v>2271</v>
      </c>
      <c r="E28" s="282"/>
      <c r="F28" s="281">
        <v>23</v>
      </c>
      <c r="G28" s="329">
        <v>5747</v>
      </c>
      <c r="H28" s="308">
        <v>4234</v>
      </c>
      <c r="J28" s="176"/>
      <c r="K28" s="176"/>
      <c r="L28" s="176"/>
    </row>
    <row r="29" spans="2:12" x14ac:dyDescent="0.25">
      <c r="B29" s="34">
        <v>24</v>
      </c>
      <c r="C29" s="329">
        <v>2116</v>
      </c>
      <c r="D29" s="308">
        <v>1996</v>
      </c>
      <c r="E29" s="282"/>
      <c r="F29" s="281">
        <v>24</v>
      </c>
      <c r="G29" s="329">
        <v>5605</v>
      </c>
      <c r="H29" s="308">
        <v>4206</v>
      </c>
      <c r="J29" s="176"/>
      <c r="K29" s="176"/>
      <c r="L29" s="176"/>
    </row>
    <row r="30" spans="2:12" x14ac:dyDescent="0.25">
      <c r="B30" s="34">
        <v>25</v>
      </c>
      <c r="C30" s="329">
        <v>1815</v>
      </c>
      <c r="D30" s="308">
        <v>1757</v>
      </c>
      <c r="E30" s="282"/>
      <c r="F30" s="281">
        <v>25</v>
      </c>
      <c r="G30" s="329">
        <v>5685</v>
      </c>
      <c r="H30" s="308">
        <v>4150</v>
      </c>
      <c r="J30" s="176"/>
      <c r="K30" s="176"/>
      <c r="L30" s="176"/>
    </row>
    <row r="31" spans="2:12" x14ac:dyDescent="0.25">
      <c r="B31" s="34">
        <v>26</v>
      </c>
      <c r="C31" s="329">
        <v>1611</v>
      </c>
      <c r="D31" s="308">
        <v>1530</v>
      </c>
      <c r="E31" s="282"/>
      <c r="F31" s="281">
        <v>26</v>
      </c>
      <c r="G31" s="329">
        <v>5177</v>
      </c>
      <c r="H31" s="308">
        <v>4029</v>
      </c>
      <c r="J31" s="176"/>
      <c r="K31" s="176"/>
      <c r="L31" s="176"/>
    </row>
    <row r="32" spans="2:12" x14ac:dyDescent="0.25">
      <c r="B32" s="34">
        <v>27</v>
      </c>
      <c r="C32" s="329">
        <v>1407</v>
      </c>
      <c r="D32" s="308">
        <v>1438</v>
      </c>
      <c r="E32" s="282"/>
      <c r="F32" s="281">
        <v>27</v>
      </c>
      <c r="G32" s="329">
        <v>5012</v>
      </c>
      <c r="H32" s="308">
        <v>4199</v>
      </c>
      <c r="J32" s="176"/>
      <c r="K32" s="176"/>
      <c r="L32" s="176"/>
    </row>
    <row r="33" spans="2:12" x14ac:dyDescent="0.25">
      <c r="B33" s="34">
        <v>28</v>
      </c>
      <c r="C33" s="329">
        <v>1231</v>
      </c>
      <c r="D33" s="308">
        <v>1339</v>
      </c>
      <c r="E33" s="282"/>
      <c r="F33" s="281">
        <v>28</v>
      </c>
      <c r="G33" s="329">
        <v>5029</v>
      </c>
      <c r="H33" s="308">
        <v>3979</v>
      </c>
      <c r="J33" s="176"/>
      <c r="K33" s="176"/>
      <c r="L33" s="176"/>
    </row>
    <row r="34" spans="2:12" x14ac:dyDescent="0.25">
      <c r="B34" s="34">
        <v>29</v>
      </c>
      <c r="C34" s="329">
        <v>1115</v>
      </c>
      <c r="D34" s="308">
        <v>1224</v>
      </c>
      <c r="E34" s="282"/>
      <c r="F34" s="281">
        <v>29</v>
      </c>
      <c r="G34" s="329">
        <v>4785</v>
      </c>
      <c r="H34" s="308">
        <v>4033</v>
      </c>
      <c r="J34" s="176"/>
      <c r="K34" s="176"/>
      <c r="L34" s="176"/>
    </row>
    <row r="35" spans="2:12" x14ac:dyDescent="0.25">
      <c r="B35" s="34">
        <v>30</v>
      </c>
      <c r="C35" s="329">
        <v>1010</v>
      </c>
      <c r="D35" s="308">
        <v>1173</v>
      </c>
      <c r="E35" s="282"/>
      <c r="F35" s="281">
        <v>30</v>
      </c>
      <c r="G35" s="329">
        <v>4741</v>
      </c>
      <c r="H35" s="308">
        <v>3755</v>
      </c>
      <c r="J35" s="176"/>
      <c r="K35" s="176"/>
      <c r="L35" s="176"/>
    </row>
    <row r="36" spans="2:12" x14ac:dyDescent="0.25">
      <c r="B36" s="34">
        <v>31</v>
      </c>
      <c r="C36" s="329">
        <v>868</v>
      </c>
      <c r="D36" s="308">
        <v>1009</v>
      </c>
      <c r="E36" s="282"/>
      <c r="F36" s="281">
        <v>31</v>
      </c>
      <c r="G36" s="329">
        <v>4448</v>
      </c>
      <c r="H36" s="308">
        <v>3816</v>
      </c>
      <c r="J36" s="176"/>
      <c r="K36" s="176"/>
      <c r="L36" s="176"/>
    </row>
    <row r="37" spans="2:12" x14ac:dyDescent="0.25">
      <c r="B37" s="34">
        <v>32</v>
      </c>
      <c r="C37" s="329">
        <v>816</v>
      </c>
      <c r="D37" s="308">
        <v>973</v>
      </c>
      <c r="E37" s="282"/>
      <c r="F37" s="281">
        <v>32</v>
      </c>
      <c r="G37" s="329">
        <v>4290</v>
      </c>
      <c r="H37" s="308">
        <v>3649</v>
      </c>
      <c r="J37" s="176"/>
      <c r="K37" s="176"/>
      <c r="L37" s="176"/>
    </row>
    <row r="38" spans="2:12" x14ac:dyDescent="0.25">
      <c r="B38" s="34">
        <v>33</v>
      </c>
      <c r="C38" s="329">
        <v>649</v>
      </c>
      <c r="D38" s="308">
        <v>939</v>
      </c>
      <c r="E38" s="282"/>
      <c r="F38" s="281">
        <v>33</v>
      </c>
      <c r="G38" s="329">
        <v>4010</v>
      </c>
      <c r="H38" s="308">
        <v>3730</v>
      </c>
      <c r="J38" s="176"/>
      <c r="K38" s="176"/>
      <c r="L38" s="176"/>
    </row>
    <row r="39" spans="2:12" x14ac:dyDescent="0.25">
      <c r="B39" s="34">
        <v>34</v>
      </c>
      <c r="C39" s="329">
        <v>615</v>
      </c>
      <c r="D39" s="308">
        <v>912</v>
      </c>
      <c r="E39" s="282"/>
      <c r="F39" s="281">
        <v>34</v>
      </c>
      <c r="G39" s="329">
        <v>3899</v>
      </c>
      <c r="H39" s="308">
        <v>3609</v>
      </c>
      <c r="J39" s="176"/>
      <c r="K39" s="176"/>
      <c r="L39" s="176"/>
    </row>
    <row r="40" spans="2:12" x14ac:dyDescent="0.25">
      <c r="B40" s="34">
        <v>35</v>
      </c>
      <c r="C40" s="329">
        <v>567</v>
      </c>
      <c r="D40" s="308">
        <v>817</v>
      </c>
      <c r="E40" s="282"/>
      <c r="F40" s="281">
        <v>35</v>
      </c>
      <c r="G40" s="329">
        <v>3894</v>
      </c>
      <c r="H40" s="308">
        <v>3467</v>
      </c>
      <c r="J40" s="176"/>
      <c r="K40" s="176"/>
      <c r="L40" s="176"/>
    </row>
    <row r="41" spans="2:12" x14ac:dyDescent="0.25">
      <c r="B41" s="34">
        <v>36</v>
      </c>
      <c r="C41" s="329">
        <v>537</v>
      </c>
      <c r="D41" s="308">
        <v>754</v>
      </c>
      <c r="E41" s="282"/>
      <c r="F41" s="281">
        <v>36</v>
      </c>
      <c r="G41" s="329">
        <v>3946</v>
      </c>
      <c r="H41" s="308">
        <v>3361</v>
      </c>
      <c r="J41" s="176"/>
      <c r="K41" s="176"/>
      <c r="L41" s="176"/>
    </row>
    <row r="42" spans="2:12" x14ac:dyDescent="0.25">
      <c r="B42" s="34">
        <v>37</v>
      </c>
      <c r="C42" s="329">
        <v>482</v>
      </c>
      <c r="D42" s="308">
        <v>674</v>
      </c>
      <c r="E42" s="282"/>
      <c r="F42" s="281">
        <v>37</v>
      </c>
      <c r="G42" s="329">
        <v>3959</v>
      </c>
      <c r="H42" s="308">
        <v>3490</v>
      </c>
      <c r="J42" s="176"/>
      <c r="K42" s="176"/>
      <c r="L42" s="176"/>
    </row>
    <row r="43" spans="2:12" x14ac:dyDescent="0.25">
      <c r="B43" s="34">
        <v>38</v>
      </c>
      <c r="C43" s="329">
        <v>481</v>
      </c>
      <c r="D43" s="308">
        <v>666</v>
      </c>
      <c r="E43" s="282"/>
      <c r="F43" s="281">
        <v>38</v>
      </c>
      <c r="G43" s="329">
        <v>4129</v>
      </c>
      <c r="H43" s="308">
        <v>3337</v>
      </c>
      <c r="J43" s="176"/>
      <c r="K43" s="176"/>
      <c r="L43" s="176"/>
    </row>
    <row r="44" spans="2:12" x14ac:dyDescent="0.25">
      <c r="B44" s="34">
        <v>39</v>
      </c>
      <c r="C44" s="329">
        <v>428</v>
      </c>
      <c r="D44" s="308">
        <v>620</v>
      </c>
      <c r="E44" s="282"/>
      <c r="F44" s="281">
        <v>39</v>
      </c>
      <c r="G44" s="329">
        <v>4190</v>
      </c>
      <c r="H44" s="308">
        <v>3355</v>
      </c>
      <c r="J44" s="176"/>
      <c r="K44" s="176"/>
      <c r="L44" s="176"/>
    </row>
    <row r="45" spans="2:12" x14ac:dyDescent="0.25">
      <c r="B45" s="34">
        <v>40</v>
      </c>
      <c r="C45" s="329">
        <v>440</v>
      </c>
      <c r="D45" s="308">
        <v>544</v>
      </c>
      <c r="E45" s="282"/>
      <c r="F45" s="281">
        <v>40</v>
      </c>
      <c r="G45" s="329">
        <v>4447</v>
      </c>
      <c r="H45" s="308">
        <v>3081</v>
      </c>
      <c r="J45" s="176"/>
      <c r="K45" s="176"/>
      <c r="L45" s="176"/>
    </row>
    <row r="46" spans="2:12" x14ac:dyDescent="0.25">
      <c r="B46" s="34">
        <v>41</v>
      </c>
      <c r="C46" s="329">
        <v>374</v>
      </c>
      <c r="D46" s="308">
        <v>451</v>
      </c>
      <c r="E46" s="282"/>
      <c r="F46" s="281">
        <v>41</v>
      </c>
      <c r="G46" s="329">
        <v>4424</v>
      </c>
      <c r="H46" s="308">
        <v>2925</v>
      </c>
      <c r="J46" s="176"/>
      <c r="K46" s="176"/>
      <c r="L46" s="176"/>
    </row>
    <row r="47" spans="2:12" x14ac:dyDescent="0.25">
      <c r="B47" s="34">
        <v>42</v>
      </c>
      <c r="C47" s="329">
        <v>364</v>
      </c>
      <c r="D47" s="308">
        <v>402</v>
      </c>
      <c r="E47" s="282"/>
      <c r="F47" s="281">
        <v>42</v>
      </c>
      <c r="G47" s="329">
        <v>4326</v>
      </c>
      <c r="H47" s="308">
        <v>2704</v>
      </c>
      <c r="J47" s="176"/>
      <c r="K47" s="176"/>
      <c r="L47" s="176"/>
    </row>
    <row r="48" spans="2:12" x14ac:dyDescent="0.25">
      <c r="B48" s="34">
        <v>43</v>
      </c>
      <c r="C48" s="329">
        <v>344</v>
      </c>
      <c r="D48" s="308">
        <v>394</v>
      </c>
      <c r="E48" s="282"/>
      <c r="F48" s="281">
        <v>43</v>
      </c>
      <c r="G48" s="329">
        <v>4489</v>
      </c>
      <c r="H48" s="308">
        <v>2636</v>
      </c>
      <c r="J48" s="176"/>
      <c r="K48" s="176"/>
      <c r="L48" s="176"/>
    </row>
    <row r="49" spans="2:12" x14ac:dyDescent="0.25">
      <c r="B49" s="34">
        <v>44</v>
      </c>
      <c r="C49" s="329">
        <v>307</v>
      </c>
      <c r="D49" s="308">
        <v>354</v>
      </c>
      <c r="E49" s="282"/>
      <c r="F49" s="281">
        <v>44</v>
      </c>
      <c r="G49" s="329">
        <v>4196</v>
      </c>
      <c r="H49" s="308">
        <v>2509</v>
      </c>
      <c r="J49" s="176"/>
      <c r="K49" s="176"/>
      <c r="L49" s="176"/>
    </row>
    <row r="50" spans="2:12" x14ac:dyDescent="0.25">
      <c r="B50" s="34">
        <v>45</v>
      </c>
      <c r="C50" s="329">
        <v>305</v>
      </c>
      <c r="D50" s="308">
        <v>327</v>
      </c>
      <c r="E50" s="282"/>
      <c r="F50" s="281">
        <v>45</v>
      </c>
      <c r="G50" s="329">
        <v>4523</v>
      </c>
      <c r="H50" s="308">
        <v>2502</v>
      </c>
      <c r="J50" s="176"/>
      <c r="K50" s="176"/>
      <c r="L50" s="176"/>
    </row>
    <row r="51" spans="2:12" x14ac:dyDescent="0.25">
      <c r="B51" s="34">
        <v>46</v>
      </c>
      <c r="C51" s="329">
        <v>282</v>
      </c>
      <c r="D51" s="308">
        <v>287</v>
      </c>
      <c r="E51" s="282"/>
      <c r="F51" s="281">
        <v>46</v>
      </c>
      <c r="G51" s="329">
        <v>4391</v>
      </c>
      <c r="H51" s="308">
        <v>2519</v>
      </c>
      <c r="J51" s="176"/>
      <c r="K51" s="176"/>
      <c r="L51" s="176"/>
    </row>
    <row r="52" spans="2:12" x14ac:dyDescent="0.25">
      <c r="B52" s="34">
        <v>47</v>
      </c>
      <c r="C52" s="329">
        <v>193</v>
      </c>
      <c r="D52" s="308">
        <v>291</v>
      </c>
      <c r="E52" s="282"/>
      <c r="F52" s="281">
        <v>47</v>
      </c>
      <c r="G52" s="329">
        <v>4162</v>
      </c>
      <c r="H52" s="308">
        <v>2553</v>
      </c>
      <c r="J52" s="176"/>
      <c r="K52" s="176"/>
      <c r="L52" s="176"/>
    </row>
    <row r="53" spans="2:12" x14ac:dyDescent="0.25">
      <c r="B53" s="34">
        <v>48</v>
      </c>
      <c r="C53" s="329">
        <v>174</v>
      </c>
      <c r="D53" s="308">
        <v>251</v>
      </c>
      <c r="E53" s="282"/>
      <c r="F53" s="281">
        <v>48</v>
      </c>
      <c r="G53" s="329">
        <v>4345</v>
      </c>
      <c r="H53" s="308">
        <v>2590</v>
      </c>
      <c r="J53" s="176"/>
      <c r="K53" s="176"/>
      <c r="L53" s="176"/>
    </row>
    <row r="54" spans="2:12" x14ac:dyDescent="0.25">
      <c r="B54" s="34">
        <v>49</v>
      </c>
      <c r="C54" s="329">
        <v>157</v>
      </c>
      <c r="D54" s="308">
        <v>191</v>
      </c>
      <c r="E54" s="282"/>
      <c r="F54" s="281">
        <v>49</v>
      </c>
      <c r="G54" s="329">
        <v>3840</v>
      </c>
      <c r="H54" s="308">
        <v>2678</v>
      </c>
      <c r="J54" s="176"/>
      <c r="K54" s="176"/>
      <c r="L54" s="176"/>
    </row>
    <row r="55" spans="2:12" x14ac:dyDescent="0.25">
      <c r="B55" s="34">
        <v>50</v>
      </c>
      <c r="C55" s="329">
        <v>152</v>
      </c>
      <c r="D55" s="308">
        <v>176</v>
      </c>
      <c r="E55" s="282"/>
      <c r="F55" s="281">
        <v>50</v>
      </c>
      <c r="G55" s="329">
        <v>3767</v>
      </c>
      <c r="H55" s="308">
        <v>2373</v>
      </c>
      <c r="J55" s="176"/>
      <c r="K55" s="176"/>
      <c r="L55" s="176"/>
    </row>
    <row r="56" spans="2:12" x14ac:dyDescent="0.25">
      <c r="B56" s="34">
        <v>51</v>
      </c>
      <c r="C56" s="329">
        <v>118</v>
      </c>
      <c r="D56" s="308">
        <v>159</v>
      </c>
      <c r="E56" s="282"/>
      <c r="F56" s="281">
        <v>51</v>
      </c>
      <c r="G56" s="329">
        <v>3464</v>
      </c>
      <c r="H56" s="308">
        <v>2331</v>
      </c>
      <c r="J56" s="176"/>
      <c r="K56" s="176"/>
      <c r="L56" s="176"/>
    </row>
    <row r="57" spans="2:12" x14ac:dyDescent="0.25">
      <c r="B57" s="34">
        <v>52</v>
      </c>
      <c r="C57" s="329">
        <v>104</v>
      </c>
      <c r="D57" s="308">
        <v>146</v>
      </c>
      <c r="E57" s="282"/>
      <c r="F57" s="281">
        <v>52</v>
      </c>
      <c r="G57" s="329">
        <v>3263</v>
      </c>
      <c r="H57" s="308">
        <v>2390</v>
      </c>
      <c r="J57" s="176"/>
      <c r="K57" s="176"/>
      <c r="L57" s="176"/>
    </row>
    <row r="58" spans="2:12" x14ac:dyDescent="0.25">
      <c r="B58" s="34">
        <v>53</v>
      </c>
      <c r="C58" s="329">
        <v>71</v>
      </c>
      <c r="D58" s="308">
        <v>146</v>
      </c>
      <c r="E58" s="282"/>
      <c r="F58" s="281">
        <v>53</v>
      </c>
      <c r="G58" s="329">
        <v>3212</v>
      </c>
      <c r="H58" s="308">
        <v>2190</v>
      </c>
      <c r="J58" s="176"/>
      <c r="K58" s="176"/>
      <c r="L58" s="176"/>
    </row>
    <row r="59" spans="2:12" x14ac:dyDescent="0.25">
      <c r="B59" s="34">
        <v>54</v>
      </c>
      <c r="C59" s="329">
        <v>94</v>
      </c>
      <c r="D59" s="308">
        <v>102</v>
      </c>
      <c r="E59" s="282"/>
      <c r="F59" s="281">
        <v>54</v>
      </c>
      <c r="G59" s="329">
        <v>3020</v>
      </c>
      <c r="H59" s="308">
        <v>2146</v>
      </c>
      <c r="J59" s="176"/>
      <c r="K59" s="176"/>
      <c r="L59" s="176"/>
    </row>
    <row r="60" spans="2:12" x14ac:dyDescent="0.25">
      <c r="B60" s="34">
        <v>55</v>
      </c>
      <c r="C60" s="329">
        <v>48</v>
      </c>
      <c r="D60" s="308">
        <v>103</v>
      </c>
      <c r="E60" s="282"/>
      <c r="F60" s="281">
        <v>55</v>
      </c>
      <c r="G60" s="329">
        <v>2796</v>
      </c>
      <c r="H60" s="308">
        <v>1976</v>
      </c>
      <c r="J60" s="176"/>
      <c r="K60" s="176"/>
      <c r="L60" s="176"/>
    </row>
    <row r="61" spans="2:12" x14ac:dyDescent="0.25">
      <c r="B61" s="34">
        <v>56</v>
      </c>
      <c r="C61" s="329">
        <v>51</v>
      </c>
      <c r="D61" s="308">
        <v>111</v>
      </c>
      <c r="E61" s="282"/>
      <c r="F61" s="281">
        <v>56</v>
      </c>
      <c r="G61" s="329">
        <v>2473</v>
      </c>
      <c r="H61" s="308">
        <v>1926</v>
      </c>
      <c r="J61" s="176"/>
      <c r="K61" s="176"/>
      <c r="L61" s="176"/>
    </row>
    <row r="62" spans="2:12" x14ac:dyDescent="0.25">
      <c r="B62" s="34">
        <v>57</v>
      </c>
      <c r="C62" s="329">
        <v>36</v>
      </c>
      <c r="D62" s="308">
        <v>77</v>
      </c>
      <c r="E62" s="282"/>
      <c r="F62" s="281">
        <v>57</v>
      </c>
      <c r="G62" s="329">
        <v>2344</v>
      </c>
      <c r="H62" s="308">
        <v>1816</v>
      </c>
      <c r="J62" s="176"/>
      <c r="K62" s="176"/>
      <c r="L62" s="176"/>
    </row>
    <row r="63" spans="2:12" x14ac:dyDescent="0.25">
      <c r="B63" s="34">
        <v>58</v>
      </c>
      <c r="C63" s="329">
        <v>26</v>
      </c>
      <c r="D63" s="308">
        <v>63</v>
      </c>
      <c r="E63" s="282"/>
      <c r="F63" s="281">
        <v>58</v>
      </c>
      <c r="G63" s="329">
        <v>2303</v>
      </c>
      <c r="H63" s="308">
        <v>1646</v>
      </c>
      <c r="J63" s="176"/>
      <c r="K63" s="176"/>
      <c r="L63" s="176"/>
    </row>
    <row r="64" spans="2:12" x14ac:dyDescent="0.25">
      <c r="B64" s="34">
        <v>59</v>
      </c>
      <c r="C64" s="329">
        <v>19</v>
      </c>
      <c r="D64" s="308">
        <v>63</v>
      </c>
      <c r="E64" s="282"/>
      <c r="F64" s="281">
        <v>59</v>
      </c>
      <c r="G64" s="329">
        <v>1897</v>
      </c>
      <c r="H64" s="308">
        <v>1427</v>
      </c>
      <c r="J64" s="176"/>
      <c r="K64" s="176"/>
      <c r="L64" s="176"/>
    </row>
    <row r="65" spans="2:12" x14ac:dyDescent="0.25">
      <c r="B65" s="34">
        <v>60</v>
      </c>
      <c r="C65" s="329">
        <v>19</v>
      </c>
      <c r="D65" s="308">
        <v>44</v>
      </c>
      <c r="E65" s="282"/>
      <c r="F65" s="281">
        <v>60</v>
      </c>
      <c r="G65" s="329">
        <v>1939</v>
      </c>
      <c r="H65" s="308">
        <v>1227</v>
      </c>
      <c r="J65" s="176"/>
      <c r="K65" s="176"/>
      <c r="L65" s="176"/>
    </row>
    <row r="66" spans="2:12" x14ac:dyDescent="0.25">
      <c r="B66" s="34">
        <v>61</v>
      </c>
      <c r="C66" s="329">
        <v>10</v>
      </c>
      <c r="D66" s="308">
        <v>36</v>
      </c>
      <c r="E66" s="282"/>
      <c r="F66" s="281">
        <v>61</v>
      </c>
      <c r="G66" s="329">
        <v>1855</v>
      </c>
      <c r="H66" s="308">
        <v>1045</v>
      </c>
      <c r="J66" s="176"/>
      <c r="K66" s="176"/>
      <c r="L66" s="176"/>
    </row>
    <row r="67" spans="2:12" x14ac:dyDescent="0.25">
      <c r="B67" s="34">
        <v>62</v>
      </c>
      <c r="C67" s="329">
        <v>11</v>
      </c>
      <c r="D67" s="308">
        <v>33</v>
      </c>
      <c r="E67" s="282"/>
      <c r="F67" s="281">
        <v>62</v>
      </c>
      <c r="G67" s="329">
        <v>1856</v>
      </c>
      <c r="H67" s="308">
        <v>880</v>
      </c>
      <c r="J67" s="176"/>
      <c r="K67" s="176"/>
      <c r="L67" s="176"/>
    </row>
    <row r="68" spans="2:12" x14ac:dyDescent="0.25">
      <c r="B68" s="34">
        <v>63</v>
      </c>
      <c r="C68" s="329">
        <v>6</v>
      </c>
      <c r="D68" s="308">
        <v>26</v>
      </c>
      <c r="E68" s="282"/>
      <c r="F68" s="281">
        <v>63</v>
      </c>
      <c r="G68" s="329">
        <v>1862</v>
      </c>
      <c r="H68" s="308">
        <v>781</v>
      </c>
      <c r="J68" s="176"/>
      <c r="K68" s="176"/>
      <c r="L68" s="176"/>
    </row>
    <row r="69" spans="2:12" x14ac:dyDescent="0.25">
      <c r="B69" s="34">
        <v>64</v>
      </c>
      <c r="C69" s="329">
        <v>7</v>
      </c>
      <c r="D69" s="308">
        <v>16</v>
      </c>
      <c r="E69" s="282"/>
      <c r="F69" s="281">
        <v>64</v>
      </c>
      <c r="G69" s="329">
        <v>1591</v>
      </c>
      <c r="H69" s="308">
        <v>636</v>
      </c>
      <c r="J69" s="176"/>
      <c r="K69" s="176"/>
      <c r="L69" s="176"/>
    </row>
    <row r="70" spans="2:12" x14ac:dyDescent="0.25">
      <c r="B70" s="34">
        <v>65</v>
      </c>
      <c r="C70" s="329">
        <v>5</v>
      </c>
      <c r="D70" s="308">
        <v>16</v>
      </c>
      <c r="E70" s="282"/>
      <c r="F70" s="281">
        <v>65</v>
      </c>
      <c r="G70" s="329">
        <v>1237</v>
      </c>
      <c r="H70" s="308">
        <v>500</v>
      </c>
      <c r="J70" s="176"/>
      <c r="K70" s="176"/>
      <c r="L70" s="176"/>
    </row>
    <row r="71" spans="2:12" x14ac:dyDescent="0.25">
      <c r="B71" s="34">
        <v>66</v>
      </c>
      <c r="C71" s="329">
        <v>9</v>
      </c>
      <c r="D71" s="308">
        <v>17</v>
      </c>
      <c r="E71" s="282"/>
      <c r="F71" s="281">
        <v>66</v>
      </c>
      <c r="G71" s="329">
        <v>1250</v>
      </c>
      <c r="H71" s="308">
        <v>346</v>
      </c>
      <c r="J71" s="176"/>
      <c r="K71" s="176"/>
      <c r="L71" s="176"/>
    </row>
    <row r="72" spans="2:12" x14ac:dyDescent="0.25">
      <c r="B72" s="34">
        <v>67</v>
      </c>
      <c r="C72" s="329"/>
      <c r="D72" s="308">
        <v>11</v>
      </c>
      <c r="E72" s="282"/>
      <c r="F72" s="281">
        <v>67</v>
      </c>
      <c r="G72" s="329">
        <v>1207</v>
      </c>
      <c r="H72" s="308">
        <v>297</v>
      </c>
      <c r="J72" s="176"/>
      <c r="K72" s="176"/>
      <c r="L72" s="176"/>
    </row>
    <row r="73" spans="2:12" x14ac:dyDescent="0.25">
      <c r="B73" s="34">
        <v>68</v>
      </c>
      <c r="C73" s="329">
        <v>6</v>
      </c>
      <c r="D73" s="308">
        <v>5</v>
      </c>
      <c r="E73" s="282"/>
      <c r="F73" s="281">
        <v>68</v>
      </c>
      <c r="G73" s="329">
        <v>1012</v>
      </c>
      <c r="H73" s="308">
        <v>280</v>
      </c>
      <c r="J73" s="176"/>
      <c r="K73" s="176"/>
      <c r="L73" s="176"/>
    </row>
    <row r="74" spans="2:12" x14ac:dyDescent="0.25">
      <c r="B74" s="34">
        <v>69</v>
      </c>
      <c r="C74" s="329"/>
      <c r="D74" s="308"/>
      <c r="E74" s="282"/>
      <c r="F74" s="281">
        <v>69</v>
      </c>
      <c r="G74" s="329">
        <v>909</v>
      </c>
      <c r="H74" s="308">
        <v>214</v>
      </c>
      <c r="J74" s="176"/>
      <c r="K74" s="176"/>
      <c r="L74" s="176"/>
    </row>
    <row r="75" spans="2:12" x14ac:dyDescent="0.25">
      <c r="B75" s="34">
        <v>70</v>
      </c>
      <c r="C75" s="329"/>
      <c r="D75" s="308"/>
      <c r="E75" s="282"/>
      <c r="F75" s="281">
        <v>70</v>
      </c>
      <c r="G75" s="329">
        <v>955</v>
      </c>
      <c r="H75" s="308">
        <v>167</v>
      </c>
      <c r="J75" s="176"/>
      <c r="K75" s="176"/>
      <c r="L75" s="176"/>
    </row>
    <row r="76" spans="2:12" x14ac:dyDescent="0.25">
      <c r="B76" s="34">
        <v>71</v>
      </c>
      <c r="C76" s="329"/>
      <c r="D76" s="308"/>
      <c r="E76" s="282"/>
      <c r="F76" s="281">
        <v>71</v>
      </c>
      <c r="G76" s="329">
        <v>895</v>
      </c>
      <c r="H76" s="308">
        <v>148</v>
      </c>
      <c r="J76" s="176"/>
      <c r="K76" s="176"/>
      <c r="L76" s="176"/>
    </row>
    <row r="77" spans="2:12" x14ac:dyDescent="0.25">
      <c r="B77" s="34">
        <v>72</v>
      </c>
      <c r="C77" s="329"/>
      <c r="D77" s="308"/>
      <c r="E77" s="282"/>
      <c r="F77" s="281">
        <v>72</v>
      </c>
      <c r="G77" s="329">
        <v>734</v>
      </c>
      <c r="H77" s="308">
        <v>131</v>
      </c>
      <c r="J77" s="176"/>
      <c r="K77" s="176"/>
      <c r="L77" s="176"/>
    </row>
    <row r="78" spans="2:12" x14ac:dyDescent="0.25">
      <c r="B78" s="34">
        <v>73</v>
      </c>
      <c r="C78" s="329"/>
      <c r="D78" s="308"/>
      <c r="E78" s="282"/>
      <c r="F78" s="281">
        <v>73</v>
      </c>
      <c r="G78" s="329">
        <v>727</v>
      </c>
      <c r="H78" s="308">
        <v>129</v>
      </c>
      <c r="J78" s="176"/>
      <c r="K78" s="176"/>
      <c r="L78" s="176"/>
    </row>
    <row r="79" spans="2:12" x14ac:dyDescent="0.25">
      <c r="B79" s="34">
        <v>74</v>
      </c>
      <c r="C79" s="329"/>
      <c r="D79" s="308"/>
      <c r="E79" s="282"/>
      <c r="F79" s="281">
        <v>74</v>
      </c>
      <c r="G79" s="329">
        <v>673</v>
      </c>
      <c r="H79" s="308">
        <v>77</v>
      </c>
      <c r="J79" s="176"/>
      <c r="K79" s="176"/>
      <c r="L79" s="176"/>
    </row>
    <row r="80" spans="2:12" x14ac:dyDescent="0.25">
      <c r="B80" s="34">
        <v>75</v>
      </c>
      <c r="C80" s="329"/>
      <c r="D80" s="308"/>
      <c r="E80" s="282"/>
      <c r="F80" s="281">
        <v>75</v>
      </c>
      <c r="G80" s="329">
        <v>512</v>
      </c>
      <c r="H80" s="308">
        <v>70</v>
      </c>
      <c r="J80" s="176"/>
      <c r="K80" s="176"/>
      <c r="L80" s="176"/>
    </row>
    <row r="81" spans="2:12" x14ac:dyDescent="0.25">
      <c r="B81" s="34">
        <v>76</v>
      </c>
      <c r="C81" s="329"/>
      <c r="D81" s="308"/>
      <c r="E81" s="282"/>
      <c r="F81" s="281">
        <v>76</v>
      </c>
      <c r="G81" s="329">
        <v>459</v>
      </c>
      <c r="H81" s="308">
        <v>76</v>
      </c>
      <c r="J81" s="176"/>
      <c r="K81" s="176"/>
      <c r="L81" s="176"/>
    </row>
    <row r="82" spans="2:12" x14ac:dyDescent="0.25">
      <c r="B82" s="34">
        <v>77</v>
      </c>
      <c r="C82" s="329"/>
      <c r="D82" s="308"/>
      <c r="E82" s="282"/>
      <c r="F82" s="281">
        <v>77</v>
      </c>
      <c r="G82" s="329">
        <v>379</v>
      </c>
      <c r="H82" s="308">
        <v>65</v>
      </c>
      <c r="J82" s="176"/>
      <c r="K82" s="176"/>
      <c r="L82" s="176"/>
    </row>
    <row r="83" spans="2:12" x14ac:dyDescent="0.25">
      <c r="B83" s="34">
        <v>78</v>
      </c>
      <c r="C83" s="329"/>
      <c r="D83" s="308"/>
      <c r="E83" s="282"/>
      <c r="F83" s="281">
        <v>78</v>
      </c>
      <c r="G83" s="329">
        <v>334</v>
      </c>
      <c r="H83" s="308">
        <v>55</v>
      </c>
      <c r="J83" s="176"/>
      <c r="K83" s="176"/>
      <c r="L83" s="176"/>
    </row>
    <row r="84" spans="2:12" x14ac:dyDescent="0.25">
      <c r="B84" s="34">
        <v>79</v>
      </c>
      <c r="C84" s="329"/>
      <c r="D84" s="308"/>
      <c r="E84" s="282"/>
      <c r="F84" s="281">
        <v>79</v>
      </c>
      <c r="G84" s="329">
        <v>336</v>
      </c>
      <c r="H84" s="308">
        <v>37</v>
      </c>
      <c r="J84" s="176"/>
      <c r="K84" s="176"/>
      <c r="L84" s="176"/>
    </row>
    <row r="85" spans="2:12" x14ac:dyDescent="0.25">
      <c r="B85" s="34">
        <v>80</v>
      </c>
      <c r="C85" s="329"/>
      <c r="D85" s="308"/>
      <c r="E85" s="282"/>
      <c r="F85" s="281">
        <v>80</v>
      </c>
      <c r="G85" s="329">
        <v>256</v>
      </c>
      <c r="H85" s="308">
        <v>33</v>
      </c>
      <c r="J85" s="176"/>
      <c r="K85" s="176"/>
      <c r="L85" s="176"/>
    </row>
    <row r="86" spans="2:12" x14ac:dyDescent="0.25">
      <c r="B86" s="34">
        <v>81</v>
      </c>
      <c r="C86" s="329"/>
      <c r="D86" s="308"/>
      <c r="E86" s="282"/>
      <c r="F86" s="281">
        <v>81</v>
      </c>
      <c r="G86" s="329">
        <v>207</v>
      </c>
      <c r="H86" s="308">
        <v>24</v>
      </c>
      <c r="J86" s="176"/>
      <c r="K86" s="176"/>
      <c r="L86" s="176"/>
    </row>
    <row r="87" spans="2:12" x14ac:dyDescent="0.25">
      <c r="B87" s="34">
        <v>82</v>
      </c>
      <c r="C87" s="329"/>
      <c r="D87" s="308"/>
      <c r="E87" s="282"/>
      <c r="F87" s="281">
        <v>82</v>
      </c>
      <c r="G87" s="329">
        <v>174</v>
      </c>
      <c r="H87" s="308">
        <v>17</v>
      </c>
      <c r="J87" s="176"/>
      <c r="K87" s="176"/>
      <c r="L87" s="176"/>
    </row>
    <row r="88" spans="2:12" x14ac:dyDescent="0.25">
      <c r="B88" s="34">
        <v>83</v>
      </c>
      <c r="C88" s="329"/>
      <c r="D88" s="308"/>
      <c r="E88" s="282"/>
      <c r="F88" s="281">
        <v>83</v>
      </c>
      <c r="G88" s="329">
        <v>129</v>
      </c>
      <c r="H88" s="308">
        <v>17</v>
      </c>
      <c r="J88" s="176"/>
      <c r="K88" s="176"/>
      <c r="L88" s="176"/>
    </row>
    <row r="89" spans="2:12" x14ac:dyDescent="0.25">
      <c r="B89" s="34">
        <v>84</v>
      </c>
      <c r="C89" s="329"/>
      <c r="D89" s="308"/>
      <c r="E89" s="282"/>
      <c r="F89" s="281">
        <v>84</v>
      </c>
      <c r="G89" s="329">
        <v>118</v>
      </c>
      <c r="H89" s="308">
        <v>14</v>
      </c>
      <c r="J89" s="176"/>
      <c r="K89" s="176"/>
      <c r="L89" s="176"/>
    </row>
    <row r="90" spans="2:12" ht="15.75" thickBot="1" x14ac:dyDescent="0.3">
      <c r="B90" s="34" t="s">
        <v>62</v>
      </c>
      <c r="C90" s="329"/>
      <c r="D90" s="308"/>
      <c r="E90" s="282"/>
      <c r="F90" s="280" t="s">
        <v>62</v>
      </c>
      <c r="G90" s="329">
        <v>63</v>
      </c>
      <c r="H90" s="308">
        <v>13</v>
      </c>
      <c r="J90" s="176"/>
      <c r="K90" s="176"/>
      <c r="L90" s="176"/>
    </row>
    <row r="91" spans="2:12" ht="15.75" thickBot="1" x14ac:dyDescent="0.3">
      <c r="B91" s="249" t="s">
        <v>6</v>
      </c>
      <c r="C91" s="292">
        <f>SUM(C10:C90)</f>
        <v>80235</v>
      </c>
      <c r="D91" s="339">
        <f>SUM(D10:D90)</f>
        <v>75084</v>
      </c>
      <c r="E91" s="302"/>
      <c r="F91" s="290" t="s">
        <v>6</v>
      </c>
      <c r="G91" s="292">
        <f>SUM(G10:G90)</f>
        <v>302757</v>
      </c>
      <c r="H91" s="340">
        <f>SUM(H10:H90)</f>
        <v>226982</v>
      </c>
      <c r="J91" s="176"/>
      <c r="K91" s="176"/>
      <c r="L91" s="176"/>
    </row>
    <row r="92" spans="2:12" x14ac:dyDescent="0.25">
      <c r="J92" s="176"/>
      <c r="K92" s="176"/>
      <c r="L92" s="176"/>
    </row>
    <row r="93" spans="2:12" x14ac:dyDescent="0.25">
      <c r="B93" s="2" t="s">
        <v>63</v>
      </c>
      <c r="J93" s="176"/>
      <c r="K93" s="176"/>
    </row>
    <row r="100" spans="2:4" ht="15.75" customHeight="1" x14ac:dyDescent="0.25">
      <c r="B100" s="364"/>
      <c r="C100" s="364"/>
      <c r="D100" s="364"/>
    </row>
    <row r="101" spans="2:4" x14ac:dyDescent="0.25">
      <c r="B101" s="364"/>
    </row>
    <row r="102" spans="2:4" ht="15.75" x14ac:dyDescent="0.25">
      <c r="B102" s="364"/>
      <c r="C102" s="250"/>
      <c r="D102" s="250"/>
    </row>
    <row r="103" spans="2:4" ht="15.75" x14ac:dyDescent="0.25">
      <c r="B103" s="250"/>
      <c r="C103" s="250"/>
      <c r="D103" s="250"/>
    </row>
    <row r="104" spans="2:4" ht="15.75" x14ac:dyDescent="0.25">
      <c r="B104" s="250"/>
      <c r="C104" s="251"/>
      <c r="D104" s="251"/>
    </row>
    <row r="105" spans="2:4" ht="15.75" x14ac:dyDescent="0.25">
      <c r="B105" s="250"/>
      <c r="C105" s="251"/>
      <c r="D105" s="251"/>
    </row>
    <row r="106" spans="2:4" ht="15.75" x14ac:dyDescent="0.25">
      <c r="B106" s="250"/>
      <c r="C106" s="251"/>
      <c r="D106" s="251"/>
    </row>
    <row r="107" spans="2:4" ht="15.75" x14ac:dyDescent="0.25">
      <c r="B107" s="250"/>
      <c r="C107" s="251"/>
      <c r="D107" s="251"/>
    </row>
    <row r="108" spans="2:4" ht="15.75" x14ac:dyDescent="0.25">
      <c r="B108" s="250"/>
      <c r="C108" s="251"/>
      <c r="D108" s="251"/>
    </row>
    <row r="109" spans="2:4" ht="15.75" x14ac:dyDescent="0.25">
      <c r="B109" s="250"/>
      <c r="C109" s="251"/>
      <c r="D109" s="251"/>
    </row>
    <row r="110" spans="2:4" ht="15.75" x14ac:dyDescent="0.25">
      <c r="B110" s="250"/>
      <c r="C110" s="251"/>
      <c r="D110" s="251"/>
    </row>
    <row r="111" spans="2:4" ht="15.75" x14ac:dyDescent="0.25">
      <c r="B111" s="250"/>
      <c r="C111" s="251"/>
      <c r="D111" s="251"/>
    </row>
    <row r="112" spans="2:4" ht="15.75" x14ac:dyDescent="0.25">
      <c r="B112" s="250"/>
      <c r="C112" s="251"/>
      <c r="D112" s="251"/>
    </row>
    <row r="113" spans="2:4" ht="15.75" x14ac:dyDescent="0.25">
      <c r="B113" s="250"/>
      <c r="C113" s="251"/>
      <c r="D113" s="251"/>
    </row>
    <row r="114" spans="2:4" ht="15.75" x14ac:dyDescent="0.25">
      <c r="B114" s="250"/>
      <c r="C114" s="251"/>
      <c r="D114" s="251"/>
    </row>
    <row r="115" spans="2:4" ht="15.75" x14ac:dyDescent="0.25">
      <c r="B115" s="250"/>
      <c r="C115" s="251"/>
      <c r="D115" s="251"/>
    </row>
    <row r="116" spans="2:4" ht="15.75" x14ac:dyDescent="0.25">
      <c r="B116" s="250"/>
      <c r="C116" s="251"/>
      <c r="D116" s="251"/>
    </row>
    <row r="117" spans="2:4" ht="15.75" x14ac:dyDescent="0.25">
      <c r="B117" s="250"/>
      <c r="C117" s="251"/>
      <c r="D117" s="251"/>
    </row>
    <row r="118" spans="2:4" ht="15.75" x14ac:dyDescent="0.25">
      <c r="B118" s="250"/>
      <c r="C118" s="251"/>
      <c r="D118" s="251"/>
    </row>
    <row r="119" spans="2:4" ht="15.75" x14ac:dyDescent="0.25">
      <c r="B119" s="250"/>
      <c r="C119" s="251"/>
      <c r="D119" s="251"/>
    </row>
    <row r="120" spans="2:4" ht="15.75" x14ac:dyDescent="0.25">
      <c r="B120" s="250"/>
      <c r="C120" s="251"/>
      <c r="D120" s="251"/>
    </row>
    <row r="121" spans="2:4" ht="15.75" x14ac:dyDescent="0.25">
      <c r="B121" s="250"/>
      <c r="C121" s="251"/>
      <c r="D121" s="251"/>
    </row>
    <row r="122" spans="2:4" ht="15.75" x14ac:dyDescent="0.25">
      <c r="B122" s="250"/>
      <c r="C122" s="251"/>
      <c r="D122" s="251"/>
    </row>
    <row r="123" spans="2:4" ht="15.75" x14ac:dyDescent="0.25">
      <c r="B123" s="250"/>
      <c r="C123" s="251"/>
      <c r="D123" s="251"/>
    </row>
    <row r="124" spans="2:4" ht="15.75" x14ac:dyDescent="0.25">
      <c r="B124" s="250"/>
      <c r="C124" s="251"/>
      <c r="D124" s="251"/>
    </row>
    <row r="125" spans="2:4" ht="15.75" x14ac:dyDescent="0.25">
      <c r="B125" s="250"/>
      <c r="C125" s="251"/>
      <c r="D125" s="251"/>
    </row>
    <row r="126" spans="2:4" ht="15.75" x14ac:dyDescent="0.25">
      <c r="B126" s="250"/>
      <c r="C126" s="251"/>
      <c r="D126" s="251"/>
    </row>
    <row r="127" spans="2:4" ht="15.75" x14ac:dyDescent="0.25">
      <c r="B127" s="250"/>
      <c r="C127" s="251"/>
      <c r="D127" s="251"/>
    </row>
    <row r="128" spans="2:4" ht="15.75" x14ac:dyDescent="0.25">
      <c r="B128" s="250"/>
      <c r="C128" s="251"/>
      <c r="D128" s="251"/>
    </row>
    <row r="129" spans="2:4" ht="15.75" x14ac:dyDescent="0.25">
      <c r="B129" s="250"/>
      <c r="C129" s="251"/>
      <c r="D129" s="251"/>
    </row>
    <row r="130" spans="2:4" ht="15.75" x14ac:dyDescent="0.25">
      <c r="B130" s="250"/>
      <c r="C130" s="251"/>
      <c r="D130" s="251"/>
    </row>
    <row r="131" spans="2:4" ht="15.75" x14ac:dyDescent="0.25">
      <c r="B131" s="250"/>
      <c r="C131" s="251"/>
      <c r="D131" s="251"/>
    </row>
    <row r="132" spans="2:4" ht="15.75" x14ac:dyDescent="0.25">
      <c r="B132" s="250"/>
      <c r="C132" s="251"/>
      <c r="D132" s="251"/>
    </row>
    <row r="133" spans="2:4" ht="15.75" x14ac:dyDescent="0.25">
      <c r="B133" s="250"/>
      <c r="C133" s="251"/>
      <c r="D133" s="251"/>
    </row>
    <row r="134" spans="2:4" ht="15.75" x14ac:dyDescent="0.25">
      <c r="B134" s="250"/>
      <c r="C134" s="251"/>
      <c r="D134" s="251"/>
    </row>
    <row r="135" spans="2:4" ht="15.75" x14ac:dyDescent="0.25">
      <c r="B135" s="250"/>
      <c r="C135" s="251"/>
      <c r="D135" s="251"/>
    </row>
    <row r="136" spans="2:4" ht="15.75" x14ac:dyDescent="0.25">
      <c r="B136" s="250"/>
      <c r="C136" s="251"/>
      <c r="D136" s="251"/>
    </row>
    <row r="137" spans="2:4" ht="15.75" x14ac:dyDescent="0.25">
      <c r="B137" s="250"/>
      <c r="C137" s="251"/>
      <c r="D137" s="251"/>
    </row>
    <row r="138" spans="2:4" ht="15.75" x14ac:dyDescent="0.25">
      <c r="B138" s="250"/>
      <c r="C138" s="251"/>
      <c r="D138" s="251"/>
    </row>
    <row r="139" spans="2:4" ht="15.75" x14ac:dyDescent="0.25">
      <c r="B139" s="250"/>
      <c r="C139" s="251"/>
      <c r="D139" s="251"/>
    </row>
    <row r="140" spans="2:4" ht="15.75" x14ac:dyDescent="0.25">
      <c r="B140" s="250"/>
      <c r="C140" s="251"/>
      <c r="D140" s="251"/>
    </row>
    <row r="141" spans="2:4" ht="15.75" x14ac:dyDescent="0.25">
      <c r="B141" s="250"/>
      <c r="C141" s="251"/>
      <c r="D141" s="251"/>
    </row>
    <row r="142" spans="2:4" ht="15.75" x14ac:dyDescent="0.25">
      <c r="B142" s="250"/>
      <c r="C142" s="251"/>
      <c r="D142" s="251"/>
    </row>
    <row r="143" spans="2:4" ht="15.75" x14ac:dyDescent="0.25">
      <c r="B143" s="250"/>
      <c r="C143" s="251"/>
      <c r="D143" s="251"/>
    </row>
    <row r="144" spans="2:4" ht="15.75" x14ac:dyDescent="0.25">
      <c r="B144" s="250"/>
      <c r="C144" s="251"/>
      <c r="D144" s="251"/>
    </row>
    <row r="145" spans="2:4" ht="15.75" x14ac:dyDescent="0.25">
      <c r="B145" s="250"/>
      <c r="C145" s="251"/>
      <c r="D145" s="251"/>
    </row>
    <row r="146" spans="2:4" ht="15.75" x14ac:dyDescent="0.25">
      <c r="B146" s="250"/>
      <c r="C146" s="251"/>
      <c r="D146" s="251"/>
    </row>
    <row r="147" spans="2:4" ht="15.75" x14ac:dyDescent="0.25">
      <c r="B147" s="250"/>
      <c r="C147" s="251"/>
      <c r="D147" s="251"/>
    </row>
    <row r="148" spans="2:4" ht="15.75" x14ac:dyDescent="0.25">
      <c r="B148" s="250"/>
      <c r="C148" s="251"/>
      <c r="D148" s="251"/>
    </row>
    <row r="149" spans="2:4" ht="15.75" x14ac:dyDescent="0.25">
      <c r="B149" s="250"/>
      <c r="C149" s="251"/>
      <c r="D149" s="251"/>
    </row>
    <row r="150" spans="2:4" ht="15.75" x14ac:dyDescent="0.25">
      <c r="B150" s="250"/>
      <c r="C150" s="251"/>
      <c r="D150" s="251"/>
    </row>
    <row r="151" spans="2:4" ht="15.75" x14ac:dyDescent="0.25">
      <c r="B151" s="250"/>
      <c r="C151" s="251"/>
      <c r="D151" s="251"/>
    </row>
    <row r="152" spans="2:4" ht="15.75" x14ac:dyDescent="0.25">
      <c r="B152" s="250"/>
      <c r="C152" s="251"/>
      <c r="D152" s="251"/>
    </row>
    <row r="153" spans="2:4" ht="15.75" x14ac:dyDescent="0.25">
      <c r="B153" s="250"/>
      <c r="C153" s="251"/>
      <c r="D153" s="251"/>
    </row>
    <row r="154" spans="2:4" ht="15.75" x14ac:dyDescent="0.25">
      <c r="B154" s="250"/>
      <c r="C154" s="251"/>
      <c r="D154" s="251"/>
    </row>
    <row r="155" spans="2:4" ht="15.75" x14ac:dyDescent="0.25">
      <c r="B155" s="250"/>
      <c r="C155" s="251"/>
      <c r="D155" s="251"/>
    </row>
    <row r="156" spans="2:4" ht="15.75" x14ac:dyDescent="0.25">
      <c r="B156" s="250"/>
      <c r="C156" s="251"/>
      <c r="D156" s="251"/>
    </row>
    <row r="157" spans="2:4" ht="15.75" x14ac:dyDescent="0.25">
      <c r="B157" s="250"/>
      <c r="C157" s="251"/>
      <c r="D157" s="251"/>
    </row>
    <row r="158" spans="2:4" ht="15.75" x14ac:dyDescent="0.25">
      <c r="B158" s="250"/>
      <c r="C158" s="251"/>
      <c r="D158" s="251"/>
    </row>
    <row r="159" spans="2:4" ht="15.75" x14ac:dyDescent="0.25">
      <c r="B159" s="250"/>
      <c r="C159" s="251"/>
      <c r="D159" s="251"/>
    </row>
    <row r="160" spans="2:4" ht="15.75" x14ac:dyDescent="0.25">
      <c r="B160" s="250"/>
      <c r="C160" s="251"/>
      <c r="D160" s="251"/>
    </row>
    <row r="161" spans="2:4" ht="15.75" x14ac:dyDescent="0.25">
      <c r="B161" s="250"/>
      <c r="C161" s="251"/>
      <c r="D161" s="251"/>
    </row>
    <row r="162" spans="2:4" ht="15.75" x14ac:dyDescent="0.25">
      <c r="B162" s="250"/>
      <c r="C162" s="251"/>
      <c r="D162" s="251"/>
    </row>
    <row r="163" spans="2:4" ht="15.75" x14ac:dyDescent="0.25">
      <c r="B163" s="250"/>
      <c r="C163" s="251"/>
      <c r="D163" s="251"/>
    </row>
    <row r="164" spans="2:4" ht="15.75" x14ac:dyDescent="0.25">
      <c r="B164" s="250"/>
      <c r="C164" s="251"/>
      <c r="D164" s="251"/>
    </row>
    <row r="165" spans="2:4" ht="15.75" x14ac:dyDescent="0.25">
      <c r="B165" s="250"/>
      <c r="C165" s="251"/>
      <c r="D165" s="251"/>
    </row>
    <row r="166" spans="2:4" ht="15.75" x14ac:dyDescent="0.25">
      <c r="B166" s="250"/>
      <c r="C166" s="251"/>
      <c r="D166" s="251"/>
    </row>
    <row r="167" spans="2:4" ht="15.75" x14ac:dyDescent="0.25">
      <c r="B167" s="250"/>
      <c r="C167" s="251"/>
      <c r="D167" s="251"/>
    </row>
    <row r="168" spans="2:4" ht="15.75" x14ac:dyDescent="0.25">
      <c r="B168" s="250"/>
      <c r="C168" s="251"/>
      <c r="D168" s="251"/>
    </row>
    <row r="169" spans="2:4" ht="15.75" x14ac:dyDescent="0.25">
      <c r="B169" s="250"/>
      <c r="C169" s="251"/>
      <c r="D169" s="251"/>
    </row>
    <row r="170" spans="2:4" ht="15.75" x14ac:dyDescent="0.25">
      <c r="B170" s="250"/>
      <c r="C170" s="251"/>
      <c r="D170" s="251"/>
    </row>
    <row r="171" spans="2:4" ht="15.75" x14ac:dyDescent="0.25">
      <c r="B171" s="250"/>
      <c r="C171" s="251"/>
      <c r="D171" s="251"/>
    </row>
    <row r="172" spans="2:4" ht="15.75" x14ac:dyDescent="0.25">
      <c r="B172" s="250"/>
      <c r="C172" s="251"/>
      <c r="D172" s="251"/>
    </row>
    <row r="173" spans="2:4" ht="15.75" x14ac:dyDescent="0.25">
      <c r="B173" s="250"/>
      <c r="C173" s="251"/>
      <c r="D173" s="251"/>
    </row>
    <row r="174" spans="2:4" ht="15.75" x14ac:dyDescent="0.25">
      <c r="B174" s="250"/>
      <c r="C174" s="251"/>
      <c r="D174" s="251"/>
    </row>
    <row r="175" spans="2:4" ht="15.75" x14ac:dyDescent="0.25">
      <c r="B175" s="250"/>
      <c r="C175" s="251"/>
      <c r="D175" s="251"/>
    </row>
    <row r="176" spans="2:4" ht="15.75" x14ac:dyDescent="0.25">
      <c r="B176" s="250"/>
      <c r="C176" s="251"/>
      <c r="D176" s="251"/>
    </row>
    <row r="177" spans="2:4" ht="15.75" x14ac:dyDescent="0.25">
      <c r="B177" s="250"/>
      <c r="C177" s="251"/>
      <c r="D177" s="251"/>
    </row>
    <row r="178" spans="2:4" ht="15.75" x14ac:dyDescent="0.25">
      <c r="B178" s="250"/>
      <c r="C178" s="251"/>
      <c r="D178" s="251"/>
    </row>
    <row r="179" spans="2:4" ht="15.75" x14ac:dyDescent="0.25">
      <c r="B179" s="250"/>
      <c r="C179" s="251"/>
      <c r="D179" s="251"/>
    </row>
    <row r="180" spans="2:4" ht="15.75" x14ac:dyDescent="0.25">
      <c r="B180" s="250"/>
      <c r="C180" s="251"/>
      <c r="D180" s="251"/>
    </row>
    <row r="181" spans="2:4" ht="15.75" x14ac:dyDescent="0.25">
      <c r="B181" s="250"/>
      <c r="C181" s="251"/>
      <c r="D181" s="251"/>
    </row>
    <row r="182" spans="2:4" ht="15.75" x14ac:dyDescent="0.25">
      <c r="B182" s="250"/>
      <c r="C182" s="251"/>
      <c r="D182" s="251"/>
    </row>
    <row r="183" spans="2:4" ht="15.75" x14ac:dyDescent="0.25">
      <c r="B183" s="250"/>
      <c r="C183" s="251"/>
      <c r="D183" s="251"/>
    </row>
    <row r="184" spans="2:4" ht="15.75" x14ac:dyDescent="0.25">
      <c r="B184" s="250"/>
      <c r="C184" s="251"/>
      <c r="D184" s="251"/>
    </row>
    <row r="185" spans="2:4" ht="15.75" x14ac:dyDescent="0.25">
      <c r="B185" s="250"/>
      <c r="C185" s="251"/>
      <c r="D185" s="251"/>
    </row>
    <row r="186" spans="2:4" ht="15.75" x14ac:dyDescent="0.25">
      <c r="B186" s="250"/>
      <c r="C186" s="251"/>
      <c r="D186" s="251"/>
    </row>
  </sheetData>
  <mergeCells count="2">
    <mergeCell ref="B100:B102"/>
    <mergeCell ref="C100:D10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3"/>
  <sheetViews>
    <sheetView showGridLines="0" zoomScale="85" zoomScaleNormal="85" workbookViewId="0">
      <selection activeCell="F29" sqref="F29"/>
    </sheetView>
  </sheetViews>
  <sheetFormatPr defaultColWidth="9.140625" defaultRowHeight="15" x14ac:dyDescent="0.25"/>
  <cols>
    <col min="1" max="1" width="9.140625" style="2"/>
    <col min="2" max="2" width="9.140625" style="150"/>
    <col min="3" max="7" width="16.42578125" style="150" customWidth="1"/>
    <col min="8" max="16384" width="9.140625" style="150"/>
  </cols>
  <sheetData>
    <row r="1" spans="2:13" s="2" customFormat="1" x14ac:dyDescent="0.25"/>
    <row r="2" spans="2:13" s="2" customFormat="1" ht="15.75" x14ac:dyDescent="0.25">
      <c r="B2" s="53" t="s">
        <v>64</v>
      </c>
    </row>
    <row r="3" spans="2:13" s="2" customFormat="1" x14ac:dyDescent="0.25">
      <c r="B3" s="54" t="s">
        <v>195</v>
      </c>
    </row>
    <row r="4" spans="2:13" s="2" customFormat="1" x14ac:dyDescent="0.25">
      <c r="B4" s="1" t="s">
        <v>65</v>
      </c>
    </row>
    <row r="5" spans="2:13" s="2" customFormat="1" x14ac:dyDescent="0.25">
      <c r="B5" s="42"/>
      <c r="H5" s="150"/>
      <c r="I5" s="150"/>
      <c r="J5" s="150"/>
      <c r="K5" s="150"/>
      <c r="L5" s="150"/>
    </row>
    <row r="6" spans="2:13" s="2" customFormat="1" ht="15.75" thickBot="1" x14ac:dyDescent="0.3">
      <c r="B6" s="54"/>
      <c r="C6" s="20"/>
      <c r="F6" s="3"/>
      <c r="G6" s="3"/>
      <c r="H6" s="150"/>
      <c r="I6" s="150"/>
      <c r="J6" s="150"/>
      <c r="K6" s="150"/>
      <c r="L6" s="150"/>
    </row>
    <row r="7" spans="2:13" s="2" customFormat="1" x14ac:dyDescent="0.25">
      <c r="B7" s="365" t="s">
        <v>61</v>
      </c>
      <c r="C7" s="367" t="s">
        <v>7</v>
      </c>
      <c r="D7" s="368"/>
      <c r="E7" s="369" t="s">
        <v>17</v>
      </c>
      <c r="F7" s="368"/>
      <c r="G7" s="150"/>
      <c r="H7" s="150"/>
      <c r="I7" s="150"/>
      <c r="J7" s="150"/>
      <c r="K7" s="150"/>
      <c r="L7" s="150"/>
    </row>
    <row r="8" spans="2:13" s="2" customFormat="1" ht="15.75" thickBot="1" x14ac:dyDescent="0.3">
      <c r="B8" s="366"/>
      <c r="C8" s="342" t="s">
        <v>159</v>
      </c>
      <c r="D8" s="343" t="s">
        <v>160</v>
      </c>
      <c r="E8" s="345" t="s">
        <v>67</v>
      </c>
      <c r="F8" s="257" t="s">
        <v>68</v>
      </c>
      <c r="G8" s="254"/>
      <c r="H8" s="150"/>
      <c r="I8" s="177"/>
      <c r="J8" s="150"/>
      <c r="K8" s="177"/>
      <c r="L8" s="208"/>
      <c r="M8"/>
    </row>
    <row r="9" spans="2:13" s="2" customFormat="1" x14ac:dyDescent="0.25">
      <c r="B9" s="299">
        <v>5</v>
      </c>
      <c r="C9" s="329">
        <v>140</v>
      </c>
      <c r="D9" s="308">
        <v>117</v>
      </c>
      <c r="E9" s="329">
        <v>53</v>
      </c>
      <c r="F9" s="308">
        <v>55</v>
      </c>
      <c r="G9" s="256"/>
      <c r="H9" s="150"/>
      <c r="I9" s="208"/>
      <c r="J9" s="150"/>
      <c r="K9" s="209"/>
      <c r="L9" s="208"/>
      <c r="M9"/>
    </row>
    <row r="10" spans="2:13" s="2" customFormat="1" x14ac:dyDescent="0.25">
      <c r="B10" s="299">
        <v>6</v>
      </c>
      <c r="C10" s="329">
        <v>190</v>
      </c>
      <c r="D10" s="308">
        <v>207</v>
      </c>
      <c r="E10" s="329">
        <v>82</v>
      </c>
      <c r="F10" s="308">
        <v>73</v>
      </c>
      <c r="G10" s="256"/>
      <c r="H10" s="150"/>
      <c r="I10" s="208"/>
      <c r="J10" s="150"/>
      <c r="K10" s="209"/>
      <c r="L10" s="208"/>
      <c r="M10"/>
    </row>
    <row r="11" spans="2:13" s="2" customFormat="1" x14ac:dyDescent="0.25">
      <c r="B11" s="299">
        <v>7</v>
      </c>
      <c r="C11" s="329">
        <v>357</v>
      </c>
      <c r="D11" s="308">
        <v>331</v>
      </c>
      <c r="E11" s="329">
        <v>94</v>
      </c>
      <c r="F11" s="308">
        <v>95</v>
      </c>
      <c r="G11" s="256"/>
      <c r="H11" s="150"/>
      <c r="I11" s="208"/>
      <c r="J11" s="150"/>
      <c r="K11" s="209"/>
      <c r="L11" s="208"/>
      <c r="M11"/>
    </row>
    <row r="12" spans="2:13" s="2" customFormat="1" x14ac:dyDescent="0.25">
      <c r="B12" s="299">
        <v>8</v>
      </c>
      <c r="C12" s="329">
        <v>678</v>
      </c>
      <c r="D12" s="308">
        <v>633</v>
      </c>
      <c r="E12" s="329">
        <v>131</v>
      </c>
      <c r="F12" s="308">
        <v>116</v>
      </c>
      <c r="G12" s="256"/>
      <c r="H12" s="150"/>
      <c r="I12" s="208"/>
      <c r="J12" s="150"/>
      <c r="K12" s="209"/>
      <c r="L12" s="208"/>
      <c r="M12"/>
    </row>
    <row r="13" spans="2:13" s="2" customFormat="1" x14ac:dyDescent="0.25">
      <c r="B13" s="299">
        <v>9</v>
      </c>
      <c r="C13" s="329">
        <v>921</v>
      </c>
      <c r="D13" s="308">
        <v>925</v>
      </c>
      <c r="E13" s="329">
        <v>803</v>
      </c>
      <c r="F13" s="308">
        <v>756</v>
      </c>
      <c r="G13" s="256"/>
      <c r="H13" s="150"/>
      <c r="I13" s="208"/>
      <c r="J13" s="150"/>
      <c r="K13" s="209"/>
      <c r="L13" s="208"/>
      <c r="M13"/>
    </row>
    <row r="14" spans="2:13" s="2" customFormat="1" x14ac:dyDescent="0.25">
      <c r="B14" s="299">
        <v>10</v>
      </c>
      <c r="C14" s="329">
        <v>1625</v>
      </c>
      <c r="D14" s="308">
        <v>1543</v>
      </c>
      <c r="E14" s="329">
        <v>2764</v>
      </c>
      <c r="F14" s="308">
        <v>2686</v>
      </c>
      <c r="G14" s="256"/>
      <c r="H14" s="150"/>
      <c r="I14" s="208"/>
      <c r="J14" s="150"/>
      <c r="K14" s="209"/>
      <c r="L14" s="208"/>
      <c r="M14"/>
    </row>
    <row r="15" spans="2:13" s="2" customFormat="1" x14ac:dyDescent="0.25">
      <c r="B15" s="299">
        <v>11</v>
      </c>
      <c r="C15" s="329">
        <v>2468</v>
      </c>
      <c r="D15" s="308">
        <v>2311</v>
      </c>
      <c r="E15" s="329">
        <v>3744</v>
      </c>
      <c r="F15" s="308">
        <v>3512</v>
      </c>
      <c r="G15" s="256"/>
      <c r="H15" s="150"/>
      <c r="I15" s="208"/>
      <c r="J15" s="150"/>
      <c r="K15" s="209"/>
      <c r="L15" s="208"/>
      <c r="M15"/>
    </row>
    <row r="16" spans="2:13" s="2" customFormat="1" x14ac:dyDescent="0.25">
      <c r="B16" s="299">
        <v>12</v>
      </c>
      <c r="C16" s="329">
        <v>2310</v>
      </c>
      <c r="D16" s="308">
        <v>2270</v>
      </c>
      <c r="E16" s="329">
        <v>1320</v>
      </c>
      <c r="F16" s="308">
        <v>1479</v>
      </c>
      <c r="G16" s="256"/>
      <c r="H16" s="150"/>
      <c r="I16" s="208"/>
      <c r="J16" s="150"/>
      <c r="K16" s="209"/>
      <c r="L16" s="208"/>
      <c r="M16"/>
    </row>
    <row r="17" spans="2:13" s="2" customFormat="1" x14ac:dyDescent="0.25">
      <c r="B17" s="299">
        <v>13</v>
      </c>
      <c r="C17" s="329">
        <v>5773</v>
      </c>
      <c r="D17" s="308">
        <v>5620</v>
      </c>
      <c r="E17" s="329">
        <v>2666</v>
      </c>
      <c r="F17" s="308">
        <v>3091</v>
      </c>
      <c r="G17" s="256"/>
      <c r="H17" s="150"/>
      <c r="I17" s="208"/>
      <c r="J17" s="150"/>
      <c r="K17" s="209"/>
      <c r="L17" s="208"/>
      <c r="M17"/>
    </row>
    <row r="18" spans="2:13" s="2" customFormat="1" x14ac:dyDescent="0.25">
      <c r="B18" s="299">
        <v>14</v>
      </c>
      <c r="C18" s="329">
        <v>7370</v>
      </c>
      <c r="D18" s="308">
        <v>7293</v>
      </c>
      <c r="E18" s="329">
        <v>3726</v>
      </c>
      <c r="F18" s="308">
        <v>4580</v>
      </c>
      <c r="G18" s="256"/>
      <c r="H18" s="150"/>
      <c r="I18" s="208"/>
      <c r="J18" s="150"/>
      <c r="K18" s="209"/>
      <c r="L18" s="208"/>
      <c r="M18"/>
    </row>
    <row r="19" spans="2:13" s="2" customFormat="1" x14ac:dyDescent="0.25">
      <c r="B19" s="299">
        <v>15</v>
      </c>
      <c r="C19" s="329">
        <v>7335</v>
      </c>
      <c r="D19" s="308">
        <v>7199</v>
      </c>
      <c r="E19" s="329">
        <v>6322</v>
      </c>
      <c r="F19" s="308">
        <v>6180</v>
      </c>
      <c r="G19" s="256"/>
      <c r="H19" s="150"/>
      <c r="I19" s="208"/>
      <c r="J19" s="150"/>
      <c r="K19" s="209"/>
      <c r="L19" s="208"/>
      <c r="M19"/>
    </row>
    <row r="20" spans="2:13" s="2" customFormat="1" x14ac:dyDescent="0.25">
      <c r="B20" s="299">
        <v>16</v>
      </c>
      <c r="C20" s="329">
        <v>10136</v>
      </c>
      <c r="D20" s="308">
        <v>10046</v>
      </c>
      <c r="E20" s="329">
        <v>10163</v>
      </c>
      <c r="F20" s="308">
        <v>9016</v>
      </c>
      <c r="G20" s="256"/>
      <c r="H20" s="150"/>
      <c r="I20" s="208"/>
      <c r="J20" s="150"/>
      <c r="K20" s="209"/>
      <c r="L20" s="208"/>
      <c r="M20"/>
    </row>
    <row r="21" spans="2:13" s="2" customFormat="1" x14ac:dyDescent="0.25">
      <c r="B21" s="299">
        <v>17</v>
      </c>
      <c r="C21" s="329">
        <v>13920</v>
      </c>
      <c r="D21" s="308">
        <v>13538</v>
      </c>
      <c r="E21" s="329">
        <v>12141</v>
      </c>
      <c r="F21" s="308">
        <v>10623</v>
      </c>
      <c r="G21" s="256"/>
      <c r="H21" s="150"/>
      <c r="I21" s="208"/>
      <c r="J21" s="150"/>
      <c r="K21" s="209"/>
      <c r="L21" s="208"/>
      <c r="M21"/>
    </row>
    <row r="22" spans="2:13" s="2" customFormat="1" x14ac:dyDescent="0.25">
      <c r="B22" s="299">
        <v>18</v>
      </c>
      <c r="C22" s="329">
        <v>14611</v>
      </c>
      <c r="D22" s="308">
        <v>13083</v>
      </c>
      <c r="E22" s="329">
        <v>13331</v>
      </c>
      <c r="F22" s="308">
        <v>10028</v>
      </c>
      <c r="G22" s="256"/>
      <c r="H22" s="150"/>
      <c r="I22" s="208"/>
      <c r="J22" s="150"/>
      <c r="K22" s="209"/>
      <c r="L22" s="208"/>
      <c r="M22"/>
    </row>
    <row r="23" spans="2:13" s="2" customFormat="1" x14ac:dyDescent="0.25">
      <c r="B23" s="299">
        <v>19</v>
      </c>
      <c r="C23" s="329">
        <v>11804</v>
      </c>
      <c r="D23" s="308">
        <v>9142</v>
      </c>
      <c r="E23" s="329">
        <v>10699</v>
      </c>
      <c r="F23" s="308">
        <v>7234</v>
      </c>
      <c r="G23" s="256"/>
      <c r="H23" s="150"/>
      <c r="I23" s="208"/>
      <c r="J23" s="150"/>
      <c r="K23" s="209"/>
      <c r="L23" s="208"/>
      <c r="M23"/>
    </row>
    <row r="24" spans="2:13" s="2" customFormat="1" x14ac:dyDescent="0.25">
      <c r="B24" s="299">
        <v>20</v>
      </c>
      <c r="C24" s="329">
        <v>8427</v>
      </c>
      <c r="D24" s="308">
        <v>6332</v>
      </c>
      <c r="E24" s="329">
        <v>7714</v>
      </c>
      <c r="F24" s="308">
        <v>4983</v>
      </c>
      <c r="G24" s="256"/>
      <c r="H24" s="150"/>
      <c r="I24" s="208"/>
      <c r="J24" s="150"/>
      <c r="K24" s="209"/>
      <c r="L24" s="208"/>
      <c r="M24"/>
    </row>
    <row r="25" spans="2:13" s="2" customFormat="1" x14ac:dyDescent="0.25">
      <c r="B25" s="299">
        <v>21</v>
      </c>
      <c r="C25" s="329">
        <v>5885</v>
      </c>
      <c r="D25" s="308">
        <v>4933</v>
      </c>
      <c r="E25" s="329">
        <v>5596</v>
      </c>
      <c r="F25" s="308">
        <v>3948</v>
      </c>
      <c r="G25" s="256"/>
      <c r="H25" s="150"/>
      <c r="I25" s="208"/>
      <c r="J25" s="150"/>
      <c r="K25" s="209"/>
      <c r="L25" s="208"/>
      <c r="M25"/>
    </row>
    <row r="26" spans="2:13" s="2" customFormat="1" x14ac:dyDescent="0.25">
      <c r="B26" s="299">
        <v>22</v>
      </c>
      <c r="C26" s="329">
        <v>4802</v>
      </c>
      <c r="D26" s="308">
        <v>4642</v>
      </c>
      <c r="E26" s="329">
        <v>4231</v>
      </c>
      <c r="F26" s="308">
        <v>3625</v>
      </c>
      <c r="G26" s="256"/>
      <c r="H26" s="150"/>
      <c r="I26" s="208"/>
      <c r="J26" s="150"/>
      <c r="K26" s="209"/>
      <c r="L26" s="208"/>
      <c r="M26"/>
    </row>
    <row r="27" spans="2:13" s="2" customFormat="1" x14ac:dyDescent="0.25">
      <c r="B27" s="299">
        <v>23</v>
      </c>
      <c r="C27" s="329">
        <v>4212</v>
      </c>
      <c r="D27" s="308">
        <v>4233</v>
      </c>
      <c r="E27" s="329">
        <v>3291</v>
      </c>
      <c r="F27" s="308">
        <v>3173</v>
      </c>
      <c r="G27" s="256"/>
      <c r="H27" s="150"/>
      <c r="I27" s="208"/>
      <c r="J27" s="150"/>
      <c r="K27" s="209"/>
      <c r="L27" s="208"/>
      <c r="M27"/>
    </row>
    <row r="28" spans="2:13" s="2" customFormat="1" x14ac:dyDescent="0.25">
      <c r="B28" s="299">
        <v>24</v>
      </c>
      <c r="C28" s="329">
        <v>3605</v>
      </c>
      <c r="D28" s="308">
        <v>4116</v>
      </c>
      <c r="E28" s="329">
        <v>2901</v>
      </c>
      <c r="F28" s="308">
        <v>3274</v>
      </c>
      <c r="G28" s="256"/>
      <c r="H28" s="150"/>
      <c r="I28" s="208"/>
      <c r="J28" s="150"/>
      <c r="K28" s="209"/>
      <c r="L28" s="208"/>
      <c r="M28"/>
    </row>
    <row r="29" spans="2:13" s="2" customFormat="1" x14ac:dyDescent="0.25">
      <c r="B29" s="299">
        <v>25</v>
      </c>
      <c r="C29" s="329">
        <v>3396</v>
      </c>
      <c r="D29" s="308">
        <v>4104</v>
      </c>
      <c r="E29" s="329">
        <v>2772</v>
      </c>
      <c r="F29" s="308">
        <v>3114</v>
      </c>
      <c r="G29" s="256"/>
      <c r="H29" s="150"/>
      <c r="I29" s="208"/>
      <c r="J29" s="150"/>
      <c r="K29" s="209"/>
      <c r="L29" s="208"/>
      <c r="M29"/>
    </row>
    <row r="30" spans="2:13" s="2" customFormat="1" x14ac:dyDescent="0.25">
      <c r="B30" s="299">
        <v>26</v>
      </c>
      <c r="C30" s="329">
        <v>2911</v>
      </c>
      <c r="D30" s="308">
        <v>3877</v>
      </c>
      <c r="E30" s="329">
        <v>2516</v>
      </c>
      <c r="F30" s="308">
        <v>3023</v>
      </c>
      <c r="G30" s="256"/>
      <c r="H30" s="150"/>
      <c r="I30" s="208"/>
      <c r="J30" s="150"/>
      <c r="K30" s="209"/>
      <c r="L30" s="208"/>
      <c r="M30"/>
    </row>
    <row r="31" spans="2:13" s="2" customFormat="1" x14ac:dyDescent="0.25">
      <c r="B31" s="299">
        <v>27</v>
      </c>
      <c r="C31" s="329">
        <v>2755</v>
      </c>
      <c r="D31" s="308">
        <v>3664</v>
      </c>
      <c r="E31" s="329">
        <v>2493</v>
      </c>
      <c r="F31" s="308">
        <v>3119</v>
      </c>
      <c r="G31" s="256"/>
      <c r="H31" s="150"/>
      <c r="I31" s="208"/>
      <c r="J31" s="150"/>
      <c r="K31" s="209"/>
      <c r="L31" s="208"/>
      <c r="M31"/>
    </row>
    <row r="32" spans="2:13" s="2" customFormat="1" x14ac:dyDescent="0.25">
      <c r="B32" s="299">
        <v>28</v>
      </c>
      <c r="C32" s="329">
        <v>2688</v>
      </c>
      <c r="D32" s="308">
        <v>3572</v>
      </c>
      <c r="E32" s="329">
        <v>2242</v>
      </c>
      <c r="F32" s="308">
        <v>3046</v>
      </c>
      <c r="G32" s="256"/>
      <c r="H32" s="150"/>
      <c r="I32" s="208"/>
      <c r="J32" s="150"/>
      <c r="K32" s="209"/>
      <c r="L32" s="208"/>
      <c r="M32"/>
    </row>
    <row r="33" spans="2:13" s="2" customFormat="1" x14ac:dyDescent="0.25">
      <c r="B33" s="299">
        <v>29</v>
      </c>
      <c r="C33" s="329">
        <v>2494</v>
      </c>
      <c r="D33" s="308">
        <v>3406</v>
      </c>
      <c r="E33" s="329">
        <v>2240</v>
      </c>
      <c r="F33" s="308">
        <v>2999</v>
      </c>
      <c r="G33" s="256"/>
      <c r="H33" s="150"/>
      <c r="I33" s="208"/>
      <c r="J33" s="150"/>
      <c r="K33" s="209"/>
      <c r="L33" s="208"/>
      <c r="M33"/>
    </row>
    <row r="34" spans="2:13" s="2" customFormat="1" x14ac:dyDescent="0.25">
      <c r="B34" s="299">
        <v>30</v>
      </c>
      <c r="C34" s="329">
        <v>2382</v>
      </c>
      <c r="D34" s="308">
        <v>3369</v>
      </c>
      <c r="E34" s="329">
        <v>2000</v>
      </c>
      <c r="F34" s="308">
        <v>2908</v>
      </c>
      <c r="G34" s="256"/>
      <c r="H34" s="150"/>
      <c r="I34" s="208"/>
      <c r="J34" s="150"/>
      <c r="K34" s="209"/>
      <c r="L34" s="208"/>
      <c r="M34"/>
    </row>
    <row r="35" spans="2:13" s="2" customFormat="1" x14ac:dyDescent="0.25">
      <c r="B35" s="299">
        <v>31</v>
      </c>
      <c r="C35" s="329">
        <v>2230</v>
      </c>
      <c r="D35" s="308">
        <v>3086</v>
      </c>
      <c r="E35" s="329">
        <v>1978</v>
      </c>
      <c r="F35" s="308">
        <v>2835</v>
      </c>
      <c r="G35" s="256"/>
      <c r="H35" s="150"/>
      <c r="I35" s="208"/>
      <c r="J35" s="150"/>
      <c r="K35" s="209"/>
      <c r="L35" s="208"/>
      <c r="M35"/>
    </row>
    <row r="36" spans="2:13" s="2" customFormat="1" x14ac:dyDescent="0.25">
      <c r="B36" s="299">
        <v>32</v>
      </c>
      <c r="C36" s="329">
        <v>2178</v>
      </c>
      <c r="D36" s="308">
        <v>2928</v>
      </c>
      <c r="E36" s="329">
        <v>1797</v>
      </c>
      <c r="F36" s="308">
        <v>2801</v>
      </c>
      <c r="G36" s="256"/>
      <c r="H36" s="150"/>
      <c r="I36" s="208"/>
      <c r="J36" s="150"/>
      <c r="K36" s="209"/>
      <c r="L36" s="208"/>
      <c r="M36"/>
    </row>
    <row r="37" spans="2:13" s="2" customFormat="1" x14ac:dyDescent="0.25">
      <c r="B37" s="299">
        <v>33</v>
      </c>
      <c r="C37" s="329">
        <v>1877</v>
      </c>
      <c r="D37" s="308">
        <v>2782</v>
      </c>
      <c r="E37" s="329">
        <v>1796</v>
      </c>
      <c r="F37" s="308">
        <v>2845</v>
      </c>
      <c r="G37" s="256"/>
      <c r="H37" s="150"/>
      <c r="I37" s="208"/>
      <c r="J37" s="150"/>
      <c r="K37" s="209"/>
      <c r="L37" s="208"/>
      <c r="M37"/>
    </row>
    <row r="38" spans="2:13" s="2" customFormat="1" x14ac:dyDescent="0.25">
      <c r="B38" s="299">
        <v>34</v>
      </c>
      <c r="C38" s="329">
        <v>1904</v>
      </c>
      <c r="D38" s="308">
        <v>2610</v>
      </c>
      <c r="E38" s="329">
        <v>1713</v>
      </c>
      <c r="F38" s="308">
        <v>2793</v>
      </c>
      <c r="G38" s="256"/>
      <c r="H38" s="150"/>
      <c r="I38" s="208"/>
      <c r="J38" s="150"/>
      <c r="K38" s="209"/>
      <c r="L38" s="208"/>
      <c r="M38"/>
    </row>
    <row r="39" spans="2:13" s="2" customFormat="1" x14ac:dyDescent="0.25">
      <c r="B39" s="299">
        <v>35</v>
      </c>
      <c r="C39" s="329">
        <v>1901</v>
      </c>
      <c r="D39" s="308">
        <v>2560</v>
      </c>
      <c r="E39" s="329">
        <v>1596</v>
      </c>
      <c r="F39" s="308">
        <v>2678</v>
      </c>
      <c r="G39" s="256"/>
      <c r="H39" s="150"/>
      <c r="I39" s="208"/>
      <c r="J39" s="150"/>
      <c r="K39" s="209"/>
      <c r="L39" s="208"/>
      <c r="M39"/>
    </row>
    <row r="40" spans="2:13" s="2" customFormat="1" x14ac:dyDescent="0.25">
      <c r="B40" s="299">
        <v>36</v>
      </c>
      <c r="C40" s="329">
        <v>1786</v>
      </c>
      <c r="D40" s="308">
        <v>2697</v>
      </c>
      <c r="E40" s="329">
        <v>1581</v>
      </c>
      <c r="F40" s="308">
        <v>2523</v>
      </c>
      <c r="G40" s="256"/>
      <c r="H40" s="150"/>
      <c r="I40" s="208"/>
      <c r="J40" s="150"/>
      <c r="K40" s="209"/>
      <c r="L40" s="208"/>
      <c r="M40"/>
    </row>
    <row r="41" spans="2:13" s="2" customFormat="1" x14ac:dyDescent="0.25">
      <c r="B41" s="299">
        <v>37</v>
      </c>
      <c r="C41" s="329">
        <v>1792</v>
      </c>
      <c r="D41" s="308">
        <v>2649</v>
      </c>
      <c r="E41" s="329">
        <v>1577</v>
      </c>
      <c r="F41" s="308">
        <v>2579</v>
      </c>
      <c r="G41" s="256"/>
      <c r="H41" s="150"/>
      <c r="I41" s="208"/>
      <c r="J41" s="150"/>
      <c r="K41" s="209"/>
      <c r="L41" s="208"/>
      <c r="M41"/>
    </row>
    <row r="42" spans="2:13" s="2" customFormat="1" x14ac:dyDescent="0.25">
      <c r="B42" s="299">
        <v>38</v>
      </c>
      <c r="C42" s="329">
        <v>1787</v>
      </c>
      <c r="D42" s="308">
        <v>2823</v>
      </c>
      <c r="E42" s="329">
        <v>1480</v>
      </c>
      <c r="F42" s="308">
        <v>2506</v>
      </c>
      <c r="G42" s="256"/>
      <c r="H42" s="150"/>
      <c r="I42" s="208"/>
      <c r="J42" s="150"/>
      <c r="K42" s="209"/>
      <c r="L42" s="208"/>
      <c r="M42"/>
    </row>
    <row r="43" spans="2:13" s="2" customFormat="1" x14ac:dyDescent="0.25">
      <c r="B43" s="299">
        <v>39</v>
      </c>
      <c r="C43" s="329">
        <v>1724</v>
      </c>
      <c r="D43" s="308">
        <v>2894</v>
      </c>
      <c r="E43" s="329">
        <v>1424</v>
      </c>
      <c r="F43" s="308">
        <v>2520</v>
      </c>
      <c r="G43" s="256"/>
      <c r="H43" s="150"/>
      <c r="I43" s="208"/>
      <c r="J43" s="150"/>
      <c r="K43" s="209"/>
      <c r="L43" s="208"/>
      <c r="M43"/>
    </row>
    <row r="44" spans="2:13" s="2" customFormat="1" x14ac:dyDescent="0.25">
      <c r="B44" s="299">
        <v>40</v>
      </c>
      <c r="C44" s="329">
        <v>2008</v>
      </c>
      <c r="D44" s="308">
        <v>2879</v>
      </c>
      <c r="E44" s="329">
        <v>1378</v>
      </c>
      <c r="F44" s="308">
        <v>2232</v>
      </c>
      <c r="G44" s="256"/>
      <c r="H44" s="150"/>
      <c r="I44" s="208"/>
      <c r="J44" s="150"/>
      <c r="K44" s="209"/>
      <c r="L44" s="208"/>
      <c r="M44"/>
    </row>
    <row r="45" spans="2:13" s="2" customFormat="1" x14ac:dyDescent="0.25">
      <c r="B45" s="299">
        <v>41</v>
      </c>
      <c r="C45" s="329">
        <v>1906</v>
      </c>
      <c r="D45" s="308">
        <v>2892</v>
      </c>
      <c r="E45" s="329">
        <v>1249</v>
      </c>
      <c r="F45" s="308">
        <v>2105</v>
      </c>
      <c r="G45" s="256"/>
      <c r="H45" s="150"/>
      <c r="I45" s="208"/>
      <c r="J45" s="150"/>
      <c r="K45" s="209"/>
      <c r="L45" s="208"/>
      <c r="M45"/>
    </row>
    <row r="46" spans="2:13" s="2" customFormat="1" x14ac:dyDescent="0.25">
      <c r="B46" s="299">
        <v>42</v>
      </c>
      <c r="C46" s="329">
        <v>1715</v>
      </c>
      <c r="D46" s="308">
        <v>2975</v>
      </c>
      <c r="E46" s="329">
        <v>1123</v>
      </c>
      <c r="F46" s="308">
        <v>1977</v>
      </c>
      <c r="G46" s="256"/>
      <c r="H46" s="150"/>
      <c r="I46" s="208"/>
      <c r="J46" s="150"/>
      <c r="K46" s="209"/>
      <c r="L46" s="208"/>
      <c r="M46"/>
    </row>
    <row r="47" spans="2:13" s="2" customFormat="1" x14ac:dyDescent="0.25">
      <c r="B47" s="299">
        <v>43</v>
      </c>
      <c r="C47" s="329">
        <v>1887</v>
      </c>
      <c r="D47" s="308">
        <v>2946</v>
      </c>
      <c r="E47" s="329">
        <v>1141</v>
      </c>
      <c r="F47" s="308">
        <v>1876</v>
      </c>
      <c r="G47" s="256"/>
      <c r="H47" s="150"/>
      <c r="I47" s="208"/>
      <c r="J47" s="150"/>
      <c r="K47" s="209"/>
      <c r="L47" s="208"/>
      <c r="M47"/>
    </row>
    <row r="48" spans="2:13" s="2" customFormat="1" x14ac:dyDescent="0.25">
      <c r="B48" s="299">
        <v>44</v>
      </c>
      <c r="C48" s="329">
        <v>1803</v>
      </c>
      <c r="D48" s="308">
        <v>2700</v>
      </c>
      <c r="E48" s="329">
        <v>1098</v>
      </c>
      <c r="F48" s="308">
        <v>1754</v>
      </c>
      <c r="G48" s="256"/>
      <c r="H48" s="150"/>
      <c r="I48" s="208"/>
      <c r="J48" s="150"/>
      <c r="K48" s="209"/>
      <c r="L48" s="208"/>
      <c r="M48"/>
    </row>
    <row r="49" spans="2:13" s="2" customFormat="1" x14ac:dyDescent="0.25">
      <c r="B49" s="299">
        <v>45</v>
      </c>
      <c r="C49" s="329">
        <v>1885</v>
      </c>
      <c r="D49" s="308">
        <v>2943</v>
      </c>
      <c r="E49" s="329">
        <v>1067</v>
      </c>
      <c r="F49" s="308">
        <v>1749</v>
      </c>
      <c r="G49" s="256"/>
      <c r="H49" s="150"/>
      <c r="I49" s="208"/>
      <c r="J49" s="150"/>
      <c r="K49" s="209"/>
      <c r="L49" s="208"/>
      <c r="M49"/>
    </row>
    <row r="50" spans="2:13" s="2" customFormat="1" x14ac:dyDescent="0.25">
      <c r="B50" s="299">
        <v>46</v>
      </c>
      <c r="C50" s="329">
        <v>1838</v>
      </c>
      <c r="D50" s="308">
        <v>2835</v>
      </c>
      <c r="E50" s="329">
        <v>1067</v>
      </c>
      <c r="F50" s="308">
        <v>1733</v>
      </c>
      <c r="G50" s="256"/>
      <c r="H50" s="150"/>
      <c r="I50" s="208"/>
      <c r="J50" s="150"/>
      <c r="K50" s="209"/>
      <c r="L50" s="208"/>
      <c r="M50"/>
    </row>
    <row r="51" spans="2:13" s="2" customFormat="1" x14ac:dyDescent="0.25">
      <c r="B51" s="299">
        <v>47</v>
      </c>
      <c r="C51" s="329">
        <v>1784</v>
      </c>
      <c r="D51" s="308">
        <v>2571</v>
      </c>
      <c r="E51" s="329">
        <v>1091</v>
      </c>
      <c r="F51" s="308">
        <v>1742</v>
      </c>
      <c r="G51" s="256"/>
      <c r="H51" s="150"/>
      <c r="I51" s="208"/>
      <c r="J51" s="150"/>
      <c r="K51" s="209"/>
      <c r="L51" s="208"/>
      <c r="M51"/>
    </row>
    <row r="52" spans="2:13" s="2" customFormat="1" x14ac:dyDescent="0.25">
      <c r="B52" s="299">
        <v>48</v>
      </c>
      <c r="C52" s="329">
        <v>1845</v>
      </c>
      <c r="D52" s="308">
        <v>2674</v>
      </c>
      <c r="E52" s="329">
        <v>1053</v>
      </c>
      <c r="F52" s="308">
        <v>1779</v>
      </c>
      <c r="G52" s="256"/>
      <c r="H52" s="150"/>
      <c r="I52" s="208"/>
      <c r="J52" s="150"/>
      <c r="K52" s="209"/>
      <c r="L52" s="208"/>
      <c r="M52"/>
    </row>
    <row r="53" spans="2:13" s="2" customFormat="1" x14ac:dyDescent="0.25">
      <c r="B53" s="299">
        <v>49</v>
      </c>
      <c r="C53" s="329">
        <v>1551</v>
      </c>
      <c r="D53" s="308">
        <v>2446</v>
      </c>
      <c r="E53" s="329">
        <v>1192</v>
      </c>
      <c r="F53" s="308">
        <v>1669</v>
      </c>
      <c r="G53" s="256"/>
      <c r="H53" s="150"/>
      <c r="I53" s="208"/>
      <c r="J53" s="150"/>
      <c r="K53" s="209"/>
      <c r="L53" s="208"/>
      <c r="M53"/>
    </row>
    <row r="54" spans="2:13" s="2" customFormat="1" x14ac:dyDescent="0.25">
      <c r="B54" s="299">
        <v>50</v>
      </c>
      <c r="C54" s="329">
        <v>1512</v>
      </c>
      <c r="D54" s="308">
        <v>2407</v>
      </c>
      <c r="E54" s="329">
        <v>967</v>
      </c>
      <c r="F54" s="308">
        <v>1570</v>
      </c>
      <c r="G54" s="256"/>
      <c r="H54" s="150"/>
      <c r="I54" s="208"/>
      <c r="J54" s="150"/>
      <c r="K54" s="209"/>
      <c r="L54" s="208"/>
      <c r="M54"/>
    </row>
    <row r="55" spans="2:13" s="2" customFormat="1" x14ac:dyDescent="0.25">
      <c r="B55" s="299">
        <v>51</v>
      </c>
      <c r="C55" s="329">
        <v>1428</v>
      </c>
      <c r="D55" s="308">
        <v>2154</v>
      </c>
      <c r="E55" s="329">
        <v>953</v>
      </c>
      <c r="F55" s="308">
        <v>1522</v>
      </c>
      <c r="G55" s="256"/>
      <c r="H55" s="150"/>
      <c r="I55" s="208"/>
      <c r="J55" s="150"/>
      <c r="K55" s="209"/>
      <c r="L55" s="208"/>
      <c r="M55"/>
    </row>
    <row r="56" spans="2:13" s="2" customFormat="1" x14ac:dyDescent="0.25">
      <c r="B56" s="299">
        <v>52</v>
      </c>
      <c r="C56" s="329">
        <v>1333</v>
      </c>
      <c r="D56" s="308">
        <v>2034</v>
      </c>
      <c r="E56" s="329">
        <v>963</v>
      </c>
      <c r="F56" s="308">
        <v>1565</v>
      </c>
      <c r="G56" s="256"/>
      <c r="H56" s="150"/>
      <c r="I56" s="208"/>
      <c r="J56" s="150"/>
      <c r="K56" s="209"/>
      <c r="L56" s="208"/>
      <c r="M56"/>
    </row>
    <row r="57" spans="2:13" s="2" customFormat="1" x14ac:dyDescent="0.25">
      <c r="B57" s="299">
        <v>53</v>
      </c>
      <c r="C57" s="329">
        <v>1295</v>
      </c>
      <c r="D57" s="308">
        <v>1988</v>
      </c>
      <c r="E57" s="329">
        <v>902</v>
      </c>
      <c r="F57" s="308">
        <v>1421</v>
      </c>
      <c r="G57" s="256"/>
      <c r="H57" s="150"/>
      <c r="I57" s="208"/>
      <c r="J57" s="150"/>
      <c r="K57" s="209"/>
      <c r="L57" s="208"/>
      <c r="M57"/>
    </row>
    <row r="58" spans="2:13" s="2" customFormat="1" x14ac:dyDescent="0.25">
      <c r="B58" s="299">
        <v>54</v>
      </c>
      <c r="C58" s="329">
        <v>1185</v>
      </c>
      <c r="D58" s="308">
        <v>1929</v>
      </c>
      <c r="E58" s="329">
        <v>913</v>
      </c>
      <c r="F58" s="308">
        <v>1325</v>
      </c>
      <c r="G58" s="256"/>
      <c r="H58" s="150"/>
      <c r="I58" s="208"/>
      <c r="J58" s="150"/>
      <c r="K58" s="209"/>
      <c r="L58" s="208"/>
      <c r="M58"/>
    </row>
    <row r="59" spans="2:13" s="2" customFormat="1" x14ac:dyDescent="0.25">
      <c r="B59" s="299">
        <v>55</v>
      </c>
      <c r="C59" s="329">
        <v>1112</v>
      </c>
      <c r="D59" s="308">
        <v>1732</v>
      </c>
      <c r="E59" s="329">
        <v>867</v>
      </c>
      <c r="F59" s="308">
        <v>1203</v>
      </c>
      <c r="G59" s="256"/>
      <c r="H59" s="150"/>
      <c r="I59" s="208"/>
      <c r="J59" s="150"/>
      <c r="K59" s="209"/>
      <c r="L59" s="208"/>
      <c r="M59"/>
    </row>
    <row r="60" spans="2:13" s="2" customFormat="1" x14ac:dyDescent="0.25">
      <c r="B60" s="299">
        <v>56</v>
      </c>
      <c r="C60" s="329">
        <v>1018</v>
      </c>
      <c r="D60" s="308">
        <v>1506</v>
      </c>
      <c r="E60" s="329">
        <v>834</v>
      </c>
      <c r="F60" s="308">
        <v>1196</v>
      </c>
      <c r="G60" s="256"/>
      <c r="H60" s="150"/>
      <c r="I60" s="208"/>
      <c r="J60" s="150"/>
      <c r="K60" s="209"/>
      <c r="L60" s="208"/>
      <c r="M60"/>
    </row>
    <row r="61" spans="2:13" s="2" customFormat="1" x14ac:dyDescent="0.25">
      <c r="B61" s="299">
        <v>57</v>
      </c>
      <c r="C61" s="329">
        <v>932</v>
      </c>
      <c r="D61" s="308">
        <v>1448</v>
      </c>
      <c r="E61" s="329">
        <v>820</v>
      </c>
      <c r="F61" s="308">
        <v>1064</v>
      </c>
      <c r="G61" s="256"/>
      <c r="H61" s="150"/>
      <c r="I61" s="208"/>
      <c r="J61" s="150"/>
      <c r="K61" s="209"/>
      <c r="L61" s="208"/>
      <c r="M61"/>
    </row>
    <row r="62" spans="2:13" s="2" customFormat="1" x14ac:dyDescent="0.25">
      <c r="B62" s="299">
        <v>58</v>
      </c>
      <c r="C62" s="329">
        <v>903</v>
      </c>
      <c r="D62" s="308">
        <v>1426</v>
      </c>
      <c r="E62" s="329">
        <v>788</v>
      </c>
      <c r="F62" s="308">
        <v>916</v>
      </c>
      <c r="G62" s="256"/>
      <c r="H62" s="150"/>
      <c r="I62" s="208"/>
      <c r="J62" s="150"/>
      <c r="K62" s="209"/>
      <c r="L62" s="208"/>
      <c r="M62"/>
    </row>
    <row r="63" spans="2:13" s="2" customFormat="1" x14ac:dyDescent="0.25">
      <c r="B63" s="299">
        <v>59</v>
      </c>
      <c r="C63" s="329">
        <v>755</v>
      </c>
      <c r="D63" s="308">
        <v>1161</v>
      </c>
      <c r="E63" s="329">
        <v>635</v>
      </c>
      <c r="F63" s="308">
        <v>845</v>
      </c>
      <c r="G63" s="256"/>
      <c r="H63" s="150"/>
      <c r="I63" s="208"/>
      <c r="J63" s="150"/>
      <c r="K63" s="209"/>
      <c r="L63" s="208"/>
      <c r="M63"/>
    </row>
    <row r="64" spans="2:13" s="2" customFormat="1" x14ac:dyDescent="0.25">
      <c r="B64" s="299">
        <v>60</v>
      </c>
      <c r="C64" s="329">
        <v>763</v>
      </c>
      <c r="D64" s="308">
        <v>1195</v>
      </c>
      <c r="E64" s="329">
        <v>566</v>
      </c>
      <c r="F64" s="308">
        <v>702</v>
      </c>
      <c r="G64" s="256"/>
      <c r="H64" s="150"/>
      <c r="I64" s="208"/>
      <c r="J64" s="150"/>
      <c r="K64" s="209"/>
      <c r="L64" s="208"/>
      <c r="M64"/>
    </row>
    <row r="65" spans="2:13" s="2" customFormat="1" x14ac:dyDescent="0.25">
      <c r="B65" s="299">
        <v>61</v>
      </c>
      <c r="C65" s="329">
        <v>663</v>
      </c>
      <c r="D65" s="308">
        <v>1202</v>
      </c>
      <c r="E65" s="329">
        <v>499</v>
      </c>
      <c r="F65" s="308">
        <v>577</v>
      </c>
      <c r="G65" s="256"/>
      <c r="H65" s="150"/>
      <c r="I65" s="208"/>
      <c r="J65" s="150"/>
      <c r="K65" s="209"/>
      <c r="L65" s="208"/>
      <c r="M65"/>
    </row>
    <row r="66" spans="2:13" s="2" customFormat="1" x14ac:dyDescent="0.25">
      <c r="B66" s="299">
        <v>62</v>
      </c>
      <c r="C66" s="329">
        <v>734</v>
      </c>
      <c r="D66" s="308">
        <v>1133</v>
      </c>
      <c r="E66" s="329">
        <v>442</v>
      </c>
      <c r="F66" s="308">
        <v>466</v>
      </c>
      <c r="G66" s="256"/>
      <c r="H66" s="150"/>
      <c r="I66" s="208"/>
      <c r="J66" s="150"/>
      <c r="K66" s="209"/>
      <c r="L66" s="208"/>
      <c r="M66"/>
    </row>
    <row r="67" spans="2:13" s="2" customFormat="1" x14ac:dyDescent="0.25">
      <c r="B67" s="299">
        <v>63</v>
      </c>
      <c r="C67" s="329">
        <v>686</v>
      </c>
      <c r="D67" s="308">
        <v>1182</v>
      </c>
      <c r="E67" s="329">
        <v>348</v>
      </c>
      <c r="F67" s="308">
        <v>454</v>
      </c>
      <c r="G67" s="256"/>
      <c r="H67" s="150"/>
      <c r="I67" s="208"/>
      <c r="J67" s="150"/>
      <c r="K67" s="209"/>
      <c r="L67" s="208"/>
      <c r="M67"/>
    </row>
    <row r="68" spans="2:13" s="2" customFormat="1" x14ac:dyDescent="0.25">
      <c r="B68" s="299">
        <v>64</v>
      </c>
      <c r="C68" s="329">
        <v>550</v>
      </c>
      <c r="D68" s="308">
        <v>1048</v>
      </c>
      <c r="E68" s="329">
        <v>304</v>
      </c>
      <c r="F68" s="308">
        <v>347</v>
      </c>
      <c r="G68" s="256"/>
      <c r="H68" s="150"/>
      <c r="I68" s="208"/>
      <c r="J68" s="150"/>
      <c r="K68" s="209"/>
      <c r="L68" s="208"/>
      <c r="M68"/>
    </row>
    <row r="69" spans="2:13" s="2" customFormat="1" x14ac:dyDescent="0.25">
      <c r="B69" s="299">
        <v>65</v>
      </c>
      <c r="C69" s="329">
        <v>420</v>
      </c>
      <c r="D69" s="308">
        <v>822</v>
      </c>
      <c r="E69" s="329">
        <v>247</v>
      </c>
      <c r="F69" s="308">
        <v>264</v>
      </c>
      <c r="G69" s="256"/>
      <c r="H69" s="150"/>
      <c r="I69" s="208"/>
      <c r="J69" s="150"/>
      <c r="K69" s="209"/>
      <c r="L69" s="208"/>
      <c r="M69"/>
    </row>
    <row r="70" spans="2:13" s="2" customFormat="1" x14ac:dyDescent="0.25">
      <c r="B70" s="299">
        <v>66</v>
      </c>
      <c r="C70" s="329">
        <v>445</v>
      </c>
      <c r="D70" s="308">
        <v>814</v>
      </c>
      <c r="E70" s="329">
        <v>184</v>
      </c>
      <c r="F70" s="308">
        <v>177</v>
      </c>
      <c r="G70" s="256"/>
      <c r="H70" s="150"/>
      <c r="I70" s="208"/>
      <c r="J70" s="150"/>
      <c r="K70" s="209"/>
      <c r="L70" s="208"/>
      <c r="M70"/>
    </row>
    <row r="71" spans="2:13" s="2" customFormat="1" x14ac:dyDescent="0.25">
      <c r="B71" s="299">
        <v>67</v>
      </c>
      <c r="C71" s="329">
        <v>440</v>
      </c>
      <c r="D71" s="308">
        <v>771</v>
      </c>
      <c r="E71" s="329">
        <v>125</v>
      </c>
      <c r="F71" s="308">
        <v>181</v>
      </c>
      <c r="G71" s="256"/>
      <c r="H71" s="150"/>
      <c r="I71" s="208"/>
      <c r="J71" s="150"/>
      <c r="K71" s="209"/>
      <c r="L71" s="208"/>
      <c r="M71"/>
    </row>
    <row r="72" spans="2:13" s="2" customFormat="1" x14ac:dyDescent="0.25">
      <c r="B72" s="299">
        <v>68</v>
      </c>
      <c r="C72" s="329">
        <v>338</v>
      </c>
      <c r="D72" s="308">
        <v>680</v>
      </c>
      <c r="E72" s="329">
        <v>148</v>
      </c>
      <c r="F72" s="308">
        <v>136</v>
      </c>
      <c r="G72" s="256"/>
      <c r="H72" s="150"/>
      <c r="I72" s="208"/>
      <c r="J72" s="150"/>
      <c r="K72" s="209"/>
      <c r="L72" s="208"/>
      <c r="M72"/>
    </row>
    <row r="73" spans="2:13" s="2" customFormat="1" x14ac:dyDescent="0.25">
      <c r="B73" s="299">
        <v>69</v>
      </c>
      <c r="C73" s="329">
        <v>312</v>
      </c>
      <c r="D73" s="308">
        <v>599</v>
      </c>
      <c r="E73" s="329">
        <v>95</v>
      </c>
      <c r="F73" s="308">
        <v>121</v>
      </c>
      <c r="G73" s="256"/>
      <c r="H73" s="150"/>
      <c r="I73" s="208"/>
      <c r="J73" s="150"/>
      <c r="K73" s="209"/>
      <c r="L73" s="208"/>
      <c r="M73"/>
    </row>
    <row r="74" spans="2:13" s="2" customFormat="1" x14ac:dyDescent="0.25">
      <c r="B74" s="299">
        <v>70</v>
      </c>
      <c r="C74" s="329">
        <v>277</v>
      </c>
      <c r="D74" s="308">
        <v>679</v>
      </c>
      <c r="E74" s="329">
        <v>69</v>
      </c>
      <c r="F74" s="308">
        <v>100</v>
      </c>
      <c r="G74" s="256"/>
      <c r="H74" s="150"/>
      <c r="I74" s="208"/>
      <c r="J74" s="150"/>
      <c r="K74" s="209"/>
      <c r="L74" s="208"/>
      <c r="M74"/>
    </row>
    <row r="75" spans="2:13" s="2" customFormat="1" x14ac:dyDescent="0.25">
      <c r="B75" s="299">
        <v>71</v>
      </c>
      <c r="C75" s="329">
        <v>282</v>
      </c>
      <c r="D75" s="308">
        <v>614</v>
      </c>
      <c r="E75" s="329">
        <v>72</v>
      </c>
      <c r="F75" s="308">
        <v>78</v>
      </c>
      <c r="G75" s="256"/>
      <c r="H75" s="150"/>
      <c r="I75" s="208"/>
      <c r="J75" s="150"/>
      <c r="K75" s="209"/>
      <c r="L75" s="208"/>
      <c r="M75"/>
    </row>
    <row r="76" spans="2:13" s="2" customFormat="1" x14ac:dyDescent="0.25">
      <c r="B76" s="299">
        <v>72</v>
      </c>
      <c r="C76" s="329">
        <v>261</v>
      </c>
      <c r="D76" s="308">
        <v>475</v>
      </c>
      <c r="E76" s="329">
        <v>58</v>
      </c>
      <c r="F76" s="308">
        <v>75</v>
      </c>
      <c r="G76" s="256"/>
      <c r="H76" s="150"/>
      <c r="I76" s="208"/>
      <c r="J76" s="150"/>
      <c r="K76" s="209"/>
      <c r="L76" s="208"/>
      <c r="M76"/>
    </row>
    <row r="77" spans="2:13" s="2" customFormat="1" x14ac:dyDescent="0.25">
      <c r="B77" s="299">
        <v>73</v>
      </c>
      <c r="C77" s="329">
        <v>242</v>
      </c>
      <c r="D77" s="308">
        <v>486</v>
      </c>
      <c r="E77" s="329">
        <v>51</v>
      </c>
      <c r="F77" s="308">
        <v>80</v>
      </c>
      <c r="G77" s="256"/>
      <c r="H77" s="150"/>
      <c r="I77" s="208"/>
      <c r="J77" s="150"/>
      <c r="K77" s="209"/>
      <c r="L77" s="208"/>
      <c r="M77"/>
    </row>
    <row r="78" spans="2:13" s="2" customFormat="1" x14ac:dyDescent="0.25">
      <c r="B78" s="299">
        <v>74</v>
      </c>
      <c r="C78" s="329">
        <v>239</v>
      </c>
      <c r="D78" s="308">
        <v>434</v>
      </c>
      <c r="E78" s="329">
        <v>36</v>
      </c>
      <c r="F78" s="308">
        <v>37</v>
      </c>
      <c r="G78" s="256"/>
      <c r="H78" s="150"/>
      <c r="I78" s="208"/>
      <c r="J78" s="150"/>
      <c r="K78" s="209"/>
      <c r="L78" s="208"/>
      <c r="M78"/>
    </row>
    <row r="79" spans="2:13" s="2" customFormat="1" x14ac:dyDescent="0.25">
      <c r="B79" s="299">
        <v>75</v>
      </c>
      <c r="C79" s="329">
        <v>181</v>
      </c>
      <c r="D79" s="308">
        <v>331</v>
      </c>
      <c r="E79" s="329">
        <v>41</v>
      </c>
      <c r="F79" s="308">
        <v>31</v>
      </c>
      <c r="G79" s="256"/>
      <c r="H79" s="150"/>
      <c r="I79" s="208"/>
      <c r="J79" s="150"/>
      <c r="K79" s="209"/>
      <c r="L79" s="208"/>
      <c r="M79"/>
    </row>
    <row r="80" spans="2:13" s="2" customFormat="1" x14ac:dyDescent="0.25">
      <c r="B80" s="299">
        <v>76</v>
      </c>
      <c r="C80" s="329">
        <v>135</v>
      </c>
      <c r="D80" s="308">
        <v>324</v>
      </c>
      <c r="E80" s="329">
        <v>29</v>
      </c>
      <c r="F80" s="308">
        <v>48</v>
      </c>
      <c r="G80" s="256"/>
      <c r="H80" s="150"/>
      <c r="I80" s="208"/>
      <c r="J80" s="150"/>
      <c r="K80" s="209"/>
      <c r="L80" s="208"/>
      <c r="M80"/>
    </row>
    <row r="81" spans="2:13" s="2" customFormat="1" x14ac:dyDescent="0.25">
      <c r="B81" s="299">
        <v>77</v>
      </c>
      <c r="C81" s="329">
        <v>142</v>
      </c>
      <c r="D81" s="308">
        <v>237</v>
      </c>
      <c r="E81" s="329">
        <v>32</v>
      </c>
      <c r="F81" s="308">
        <v>33</v>
      </c>
      <c r="G81" s="256"/>
      <c r="H81" s="150"/>
      <c r="I81" s="208"/>
      <c r="J81" s="150"/>
      <c r="K81" s="209"/>
      <c r="L81" s="208"/>
      <c r="M81"/>
    </row>
    <row r="82" spans="2:13" s="2" customFormat="1" x14ac:dyDescent="0.25">
      <c r="B82" s="299">
        <v>78</v>
      </c>
      <c r="C82" s="329">
        <v>93</v>
      </c>
      <c r="D82" s="308">
        <v>241</v>
      </c>
      <c r="E82" s="329">
        <v>26</v>
      </c>
      <c r="F82" s="308">
        <v>29</v>
      </c>
      <c r="G82" s="256"/>
      <c r="H82" s="150"/>
      <c r="I82" s="208"/>
      <c r="J82" s="150"/>
      <c r="K82" s="209"/>
      <c r="L82" s="208"/>
      <c r="M82"/>
    </row>
    <row r="83" spans="2:13" s="2" customFormat="1" x14ac:dyDescent="0.25">
      <c r="B83" s="299">
        <v>79</v>
      </c>
      <c r="C83" s="329">
        <v>129</v>
      </c>
      <c r="D83" s="308">
        <v>208</v>
      </c>
      <c r="E83" s="329">
        <v>15</v>
      </c>
      <c r="F83" s="308">
        <v>22</v>
      </c>
      <c r="G83" s="256"/>
      <c r="H83" s="150"/>
      <c r="I83" s="208"/>
      <c r="J83" s="150"/>
      <c r="K83" s="209"/>
      <c r="L83" s="208"/>
      <c r="M83"/>
    </row>
    <row r="84" spans="2:13" s="2" customFormat="1" x14ac:dyDescent="0.25">
      <c r="B84" s="299">
        <v>80</v>
      </c>
      <c r="C84" s="329">
        <v>87</v>
      </c>
      <c r="D84" s="308">
        <v>169</v>
      </c>
      <c r="E84" s="329">
        <v>19</v>
      </c>
      <c r="F84" s="308">
        <v>14</v>
      </c>
      <c r="G84" s="256"/>
      <c r="H84" s="150"/>
      <c r="I84" s="208"/>
      <c r="J84" s="150"/>
      <c r="K84" s="209"/>
      <c r="L84" s="208"/>
      <c r="M84"/>
    </row>
    <row r="85" spans="2:13" s="2" customFormat="1" x14ac:dyDescent="0.25">
      <c r="B85" s="299">
        <v>81</v>
      </c>
      <c r="C85" s="329">
        <v>82</v>
      </c>
      <c r="D85" s="308">
        <v>125</v>
      </c>
      <c r="E85" s="329">
        <v>4</v>
      </c>
      <c r="F85" s="308">
        <v>20</v>
      </c>
      <c r="G85" s="256"/>
      <c r="H85" s="150"/>
      <c r="I85" s="208"/>
      <c r="J85" s="150"/>
      <c r="K85" s="209"/>
      <c r="L85" s="208"/>
      <c r="M85"/>
    </row>
    <row r="86" spans="2:13" s="2" customFormat="1" x14ac:dyDescent="0.25">
      <c r="B86" s="299">
        <v>82</v>
      </c>
      <c r="C86" s="329">
        <v>73</v>
      </c>
      <c r="D86" s="308">
        <v>101</v>
      </c>
      <c r="E86" s="329">
        <v>8</v>
      </c>
      <c r="F86" s="308">
        <v>9</v>
      </c>
      <c r="G86" s="256"/>
      <c r="H86" s="150"/>
      <c r="I86" s="208"/>
      <c r="J86" s="150"/>
      <c r="K86" s="209"/>
      <c r="L86" s="208"/>
      <c r="M86"/>
    </row>
    <row r="87" spans="2:13" s="2" customFormat="1" x14ac:dyDescent="0.25">
      <c r="B87" s="299">
        <v>83</v>
      </c>
      <c r="C87" s="329">
        <v>48</v>
      </c>
      <c r="D87" s="308">
        <v>81</v>
      </c>
      <c r="E87" s="329">
        <v>7</v>
      </c>
      <c r="F87" s="308">
        <v>10</v>
      </c>
      <c r="G87" s="256"/>
      <c r="H87" s="150"/>
      <c r="I87" s="208"/>
      <c r="J87" s="150"/>
      <c r="K87" s="209"/>
      <c r="L87" s="209"/>
      <c r="M87" s="179"/>
    </row>
    <row r="88" spans="2:13" s="2" customFormat="1" x14ac:dyDescent="0.25">
      <c r="B88" s="299">
        <v>84</v>
      </c>
      <c r="C88" s="329">
        <v>40</v>
      </c>
      <c r="D88" s="308">
        <v>78</v>
      </c>
      <c r="E88" s="329">
        <v>7</v>
      </c>
      <c r="F88" s="308">
        <v>7</v>
      </c>
      <c r="G88" s="256"/>
      <c r="H88" s="150"/>
      <c r="I88" s="209"/>
      <c r="J88" s="150"/>
      <c r="K88" s="209"/>
      <c r="L88" s="209"/>
      <c r="M88" s="179"/>
    </row>
    <row r="89" spans="2:13" s="2" customFormat="1" ht="15.75" thickBot="1" x14ac:dyDescent="0.3">
      <c r="B89" s="299" t="s">
        <v>62</v>
      </c>
      <c r="C89" s="329">
        <v>22</v>
      </c>
      <c r="D89" s="308">
        <v>42</v>
      </c>
      <c r="E89" s="329">
        <v>5</v>
      </c>
      <c r="F89" s="308">
        <v>8</v>
      </c>
      <c r="G89" s="256"/>
      <c r="H89" s="150"/>
      <c r="I89" s="209"/>
      <c r="J89" s="150"/>
      <c r="K89" s="209"/>
      <c r="L89" s="209"/>
      <c r="M89" s="179"/>
    </row>
    <row r="90" spans="2:13" s="2" customFormat="1" ht="15.75" thickBot="1" x14ac:dyDescent="0.3">
      <c r="B90" s="338" t="s">
        <v>6</v>
      </c>
      <c r="C90" s="341">
        <f t="shared" ref="C90:D90" si="0">SUM(C9:C89)</f>
        <v>177753</v>
      </c>
      <c r="D90" s="339">
        <f t="shared" si="0"/>
        <v>205252</v>
      </c>
      <c r="E90" s="252">
        <v>144515</v>
      </c>
      <c r="F90" s="253">
        <v>156085</v>
      </c>
      <c r="G90" s="255"/>
      <c r="H90" s="150"/>
      <c r="I90" s="150"/>
      <c r="J90" s="206"/>
      <c r="K90" s="210"/>
      <c r="L90" s="209"/>
      <c r="M90" s="179"/>
    </row>
    <row r="91" spans="2:13" s="2" customFormat="1" x14ac:dyDescent="0.25">
      <c r="H91" s="150"/>
      <c r="I91" s="150"/>
      <c r="J91" s="150"/>
      <c r="K91" s="150"/>
      <c r="L91" s="209"/>
      <c r="M91" s="179"/>
    </row>
    <row r="92" spans="2:13" s="2" customFormat="1" x14ac:dyDescent="0.25">
      <c r="B92" s="2" t="s">
        <v>66</v>
      </c>
      <c r="H92" s="150"/>
      <c r="I92" s="150"/>
      <c r="J92" s="150"/>
      <c r="K92" s="150"/>
      <c r="L92" s="150"/>
    </row>
    <row r="93" spans="2:13" s="2" customFormat="1" x14ac:dyDescent="0.25">
      <c r="H93" s="150"/>
      <c r="I93" s="150"/>
      <c r="J93" s="150"/>
      <c r="K93" s="150"/>
      <c r="L93" s="150"/>
    </row>
    <row r="94" spans="2:13" s="2" customFormat="1" x14ac:dyDescent="0.25">
      <c r="H94" s="150"/>
      <c r="I94" s="150"/>
      <c r="J94" s="150"/>
      <c r="K94" s="150"/>
      <c r="L94" s="150"/>
    </row>
    <row r="95" spans="2:13" s="2" customFormat="1" x14ac:dyDescent="0.25">
      <c r="H95" s="150"/>
      <c r="I95" s="150"/>
      <c r="J95" s="150"/>
      <c r="K95" s="150"/>
      <c r="L95" s="150"/>
    </row>
    <row r="97" spans="3:5" ht="15.75" customHeight="1" x14ac:dyDescent="0.25">
      <c r="C97" s="370"/>
      <c r="D97" s="370"/>
      <c r="E97" s="370"/>
    </row>
    <row r="98" spans="3:5" ht="15.75" x14ac:dyDescent="0.25">
      <c r="C98" s="370"/>
      <c r="D98" s="211"/>
      <c r="E98" s="211"/>
    </row>
    <row r="99" spans="3:5" ht="15.75" x14ac:dyDescent="0.25">
      <c r="C99" s="370"/>
      <c r="D99" s="211"/>
      <c r="E99" s="211"/>
    </row>
    <row r="100" spans="3:5" ht="15.75" x14ac:dyDescent="0.25">
      <c r="C100" s="211"/>
    </row>
    <row r="101" spans="3:5" ht="15.75" x14ac:dyDescent="0.25">
      <c r="C101" s="211"/>
      <c r="D101" s="212"/>
      <c r="E101" s="212"/>
    </row>
    <row r="102" spans="3:5" ht="15.75" x14ac:dyDescent="0.25">
      <c r="C102" s="211"/>
      <c r="D102" s="212"/>
      <c r="E102" s="212"/>
    </row>
    <row r="103" spans="3:5" ht="15.75" x14ac:dyDescent="0.25">
      <c r="C103" s="211"/>
      <c r="D103" s="212"/>
      <c r="E103" s="212"/>
    </row>
    <row r="104" spans="3:5" ht="15.75" x14ac:dyDescent="0.25">
      <c r="C104" s="211"/>
      <c r="D104" s="212"/>
      <c r="E104" s="212"/>
    </row>
    <row r="105" spans="3:5" ht="15.75" x14ac:dyDescent="0.25">
      <c r="C105" s="211"/>
      <c r="D105" s="212"/>
      <c r="E105" s="212"/>
    </row>
    <row r="106" spans="3:5" ht="15.75" x14ac:dyDescent="0.25">
      <c r="C106" s="211"/>
      <c r="D106" s="212"/>
      <c r="E106" s="212"/>
    </row>
    <row r="107" spans="3:5" ht="15.75" x14ac:dyDescent="0.25">
      <c r="C107" s="211"/>
      <c r="D107" s="212"/>
      <c r="E107" s="212"/>
    </row>
    <row r="108" spans="3:5" ht="15.75" x14ac:dyDescent="0.25">
      <c r="C108" s="211"/>
      <c r="D108" s="212"/>
      <c r="E108" s="212"/>
    </row>
    <row r="109" spans="3:5" ht="15.75" x14ac:dyDescent="0.25">
      <c r="C109" s="211"/>
      <c r="D109" s="212"/>
      <c r="E109" s="212"/>
    </row>
    <row r="110" spans="3:5" ht="15.75" x14ac:dyDescent="0.25">
      <c r="C110" s="211"/>
      <c r="D110" s="212"/>
      <c r="E110" s="212"/>
    </row>
    <row r="111" spans="3:5" ht="15.75" x14ac:dyDescent="0.25">
      <c r="C111" s="211"/>
      <c r="D111" s="212"/>
      <c r="E111" s="212"/>
    </row>
    <row r="112" spans="3:5" ht="15.75" x14ac:dyDescent="0.25">
      <c r="C112" s="211"/>
      <c r="D112" s="212"/>
      <c r="E112" s="212"/>
    </row>
    <row r="113" spans="3:5" ht="15.75" x14ac:dyDescent="0.25">
      <c r="C113" s="211"/>
      <c r="D113" s="212"/>
      <c r="E113" s="212"/>
    </row>
    <row r="114" spans="3:5" ht="15.75" x14ac:dyDescent="0.25">
      <c r="C114" s="211"/>
      <c r="D114" s="212"/>
      <c r="E114" s="212"/>
    </row>
    <row r="115" spans="3:5" ht="15.75" x14ac:dyDescent="0.25">
      <c r="C115" s="211"/>
      <c r="D115" s="212"/>
      <c r="E115" s="212"/>
    </row>
    <row r="116" spans="3:5" ht="15.75" x14ac:dyDescent="0.25">
      <c r="C116" s="211"/>
      <c r="D116" s="212"/>
      <c r="E116" s="212"/>
    </row>
    <row r="117" spans="3:5" ht="15.75" x14ac:dyDescent="0.25">
      <c r="C117" s="211"/>
      <c r="D117" s="212"/>
      <c r="E117" s="212"/>
    </row>
    <row r="118" spans="3:5" ht="15.75" x14ac:dyDescent="0.25">
      <c r="C118" s="211"/>
      <c r="D118" s="212"/>
      <c r="E118" s="212"/>
    </row>
    <row r="119" spans="3:5" ht="15.75" x14ac:dyDescent="0.25">
      <c r="C119" s="211"/>
      <c r="D119" s="212"/>
      <c r="E119" s="212"/>
    </row>
    <row r="120" spans="3:5" ht="15.75" x14ac:dyDescent="0.25">
      <c r="C120" s="211"/>
      <c r="D120" s="212"/>
      <c r="E120" s="212"/>
    </row>
    <row r="121" spans="3:5" ht="15.75" x14ac:dyDescent="0.25">
      <c r="C121" s="211"/>
      <c r="D121" s="212"/>
      <c r="E121" s="212"/>
    </row>
    <row r="122" spans="3:5" ht="15.75" x14ac:dyDescent="0.25">
      <c r="C122" s="211"/>
      <c r="D122" s="212"/>
      <c r="E122" s="212"/>
    </row>
    <row r="123" spans="3:5" ht="15.75" x14ac:dyDescent="0.25">
      <c r="C123" s="211"/>
      <c r="D123" s="212"/>
      <c r="E123" s="212"/>
    </row>
    <row r="124" spans="3:5" ht="15.75" x14ac:dyDescent="0.25">
      <c r="C124" s="211"/>
      <c r="D124" s="212"/>
      <c r="E124" s="212"/>
    </row>
    <row r="125" spans="3:5" ht="15.75" x14ac:dyDescent="0.25">
      <c r="C125" s="211"/>
      <c r="D125" s="212"/>
      <c r="E125" s="212"/>
    </row>
    <row r="126" spans="3:5" ht="15.75" x14ac:dyDescent="0.25">
      <c r="C126" s="211"/>
      <c r="D126" s="212"/>
      <c r="E126" s="212"/>
    </row>
    <row r="127" spans="3:5" ht="15.75" x14ac:dyDescent="0.25">
      <c r="C127" s="211"/>
      <c r="D127" s="212"/>
      <c r="E127" s="212"/>
    </row>
    <row r="128" spans="3:5" ht="15.75" x14ac:dyDescent="0.25">
      <c r="C128" s="211"/>
      <c r="D128" s="212"/>
      <c r="E128" s="212"/>
    </row>
    <row r="129" spans="3:5" ht="15.75" x14ac:dyDescent="0.25">
      <c r="C129" s="211"/>
      <c r="D129" s="212"/>
      <c r="E129" s="212"/>
    </row>
    <row r="130" spans="3:5" ht="15.75" x14ac:dyDescent="0.25">
      <c r="C130" s="211"/>
      <c r="D130" s="212"/>
      <c r="E130" s="212"/>
    </row>
    <row r="131" spans="3:5" ht="15.75" x14ac:dyDescent="0.25">
      <c r="C131" s="211"/>
      <c r="D131" s="212"/>
      <c r="E131" s="212"/>
    </row>
    <row r="132" spans="3:5" ht="15.75" x14ac:dyDescent="0.25">
      <c r="C132" s="211"/>
      <c r="D132" s="212"/>
      <c r="E132" s="212"/>
    </row>
    <row r="133" spans="3:5" ht="15.75" x14ac:dyDescent="0.25">
      <c r="C133" s="211"/>
      <c r="D133" s="212"/>
      <c r="E133" s="212"/>
    </row>
    <row r="134" spans="3:5" ht="15.75" x14ac:dyDescent="0.25">
      <c r="C134" s="211"/>
      <c r="D134" s="212"/>
      <c r="E134" s="212"/>
    </row>
    <row r="135" spans="3:5" ht="15.75" x14ac:dyDescent="0.25">
      <c r="C135" s="211"/>
      <c r="D135" s="212"/>
      <c r="E135" s="212"/>
    </row>
    <row r="136" spans="3:5" ht="15.75" x14ac:dyDescent="0.25">
      <c r="C136" s="211"/>
      <c r="D136" s="212"/>
      <c r="E136" s="212"/>
    </row>
    <row r="137" spans="3:5" ht="15.75" x14ac:dyDescent="0.25">
      <c r="C137" s="211"/>
      <c r="D137" s="212"/>
      <c r="E137" s="212"/>
    </row>
    <row r="138" spans="3:5" ht="15.75" x14ac:dyDescent="0.25">
      <c r="C138" s="211"/>
      <c r="D138" s="212"/>
      <c r="E138" s="212"/>
    </row>
    <row r="139" spans="3:5" ht="15.75" x14ac:dyDescent="0.25">
      <c r="C139" s="211"/>
      <c r="D139" s="212"/>
      <c r="E139" s="212"/>
    </row>
    <row r="140" spans="3:5" ht="15.75" x14ac:dyDescent="0.25">
      <c r="C140" s="211"/>
      <c r="D140" s="212"/>
      <c r="E140" s="212"/>
    </row>
    <row r="141" spans="3:5" ht="15.75" x14ac:dyDescent="0.25">
      <c r="C141" s="211"/>
      <c r="D141" s="212"/>
      <c r="E141" s="212"/>
    </row>
    <row r="142" spans="3:5" ht="15.75" x14ac:dyDescent="0.25">
      <c r="C142" s="211"/>
      <c r="D142" s="212"/>
      <c r="E142" s="212"/>
    </row>
    <row r="143" spans="3:5" ht="15.75" x14ac:dyDescent="0.25">
      <c r="C143" s="211"/>
      <c r="D143" s="212"/>
      <c r="E143" s="212"/>
    </row>
    <row r="144" spans="3:5" ht="15.75" x14ac:dyDescent="0.25">
      <c r="C144" s="211"/>
      <c r="D144" s="212"/>
      <c r="E144" s="212"/>
    </row>
    <row r="145" spans="3:5" ht="15.75" x14ac:dyDescent="0.25">
      <c r="C145" s="211"/>
      <c r="D145" s="212"/>
      <c r="E145" s="212"/>
    </row>
    <row r="146" spans="3:5" ht="15.75" x14ac:dyDescent="0.25">
      <c r="C146" s="211"/>
      <c r="D146" s="212"/>
      <c r="E146" s="212"/>
    </row>
    <row r="147" spans="3:5" ht="15.75" x14ac:dyDescent="0.25">
      <c r="C147" s="211"/>
      <c r="D147" s="212"/>
      <c r="E147" s="212"/>
    </row>
    <row r="148" spans="3:5" ht="15.75" x14ac:dyDescent="0.25">
      <c r="C148" s="211"/>
      <c r="D148" s="212"/>
      <c r="E148" s="212"/>
    </row>
    <row r="149" spans="3:5" ht="15.75" x14ac:dyDescent="0.25">
      <c r="C149" s="211"/>
      <c r="D149" s="212"/>
      <c r="E149" s="212"/>
    </row>
    <row r="150" spans="3:5" ht="15.75" x14ac:dyDescent="0.25">
      <c r="C150" s="211"/>
      <c r="D150" s="212"/>
      <c r="E150" s="212"/>
    </row>
    <row r="151" spans="3:5" ht="15.75" x14ac:dyDescent="0.25">
      <c r="C151" s="211"/>
      <c r="D151" s="212"/>
      <c r="E151" s="212"/>
    </row>
    <row r="152" spans="3:5" ht="15.75" x14ac:dyDescent="0.25">
      <c r="C152" s="211"/>
      <c r="D152" s="212"/>
      <c r="E152" s="212"/>
    </row>
    <row r="153" spans="3:5" ht="15.75" x14ac:dyDescent="0.25">
      <c r="C153" s="211"/>
      <c r="D153" s="212"/>
      <c r="E153" s="212"/>
    </row>
    <row r="154" spans="3:5" ht="15.75" x14ac:dyDescent="0.25">
      <c r="C154" s="211"/>
      <c r="D154" s="212"/>
      <c r="E154" s="212"/>
    </row>
    <row r="155" spans="3:5" ht="15.75" x14ac:dyDescent="0.25">
      <c r="C155" s="211"/>
      <c r="D155" s="212"/>
      <c r="E155" s="212"/>
    </row>
    <row r="156" spans="3:5" ht="15.75" x14ac:dyDescent="0.25">
      <c r="C156" s="211"/>
      <c r="D156" s="212"/>
      <c r="E156" s="212"/>
    </row>
    <row r="157" spans="3:5" ht="15.75" x14ac:dyDescent="0.25">
      <c r="C157" s="211"/>
      <c r="D157" s="212"/>
      <c r="E157" s="212"/>
    </row>
    <row r="158" spans="3:5" ht="15.75" x14ac:dyDescent="0.25">
      <c r="C158" s="211"/>
      <c r="D158" s="212"/>
      <c r="E158" s="212"/>
    </row>
    <row r="159" spans="3:5" ht="15.75" x14ac:dyDescent="0.25">
      <c r="C159" s="211"/>
      <c r="D159" s="212"/>
      <c r="E159" s="212"/>
    </row>
    <row r="160" spans="3:5" ht="15.75" x14ac:dyDescent="0.25">
      <c r="C160" s="211"/>
      <c r="D160" s="212"/>
      <c r="E160" s="212"/>
    </row>
    <row r="161" spans="3:5" ht="15.75" x14ac:dyDescent="0.25">
      <c r="C161" s="211"/>
      <c r="D161" s="212"/>
      <c r="E161" s="212"/>
    </row>
    <row r="162" spans="3:5" ht="15.75" x14ac:dyDescent="0.25">
      <c r="C162" s="211"/>
      <c r="D162" s="212"/>
      <c r="E162" s="212"/>
    </row>
    <row r="163" spans="3:5" ht="15.75" x14ac:dyDescent="0.25">
      <c r="C163" s="211"/>
      <c r="D163" s="212"/>
      <c r="E163" s="212"/>
    </row>
    <row r="164" spans="3:5" ht="15.75" x14ac:dyDescent="0.25">
      <c r="C164" s="211"/>
      <c r="D164" s="212"/>
      <c r="E164" s="212"/>
    </row>
    <row r="165" spans="3:5" ht="15.75" x14ac:dyDescent="0.25">
      <c r="C165" s="211"/>
      <c r="D165" s="212"/>
      <c r="E165" s="212"/>
    </row>
    <row r="166" spans="3:5" ht="15.75" x14ac:dyDescent="0.25">
      <c r="C166" s="211"/>
      <c r="D166" s="212"/>
      <c r="E166" s="212"/>
    </row>
    <row r="167" spans="3:5" ht="15.75" x14ac:dyDescent="0.25">
      <c r="C167" s="211"/>
      <c r="D167" s="212"/>
      <c r="E167" s="212"/>
    </row>
    <row r="168" spans="3:5" ht="15.75" x14ac:dyDescent="0.25">
      <c r="C168" s="211"/>
      <c r="D168" s="212"/>
      <c r="E168" s="212"/>
    </row>
    <row r="169" spans="3:5" ht="15.75" x14ac:dyDescent="0.25">
      <c r="C169" s="211"/>
      <c r="D169" s="212"/>
      <c r="E169" s="212"/>
    </row>
    <row r="170" spans="3:5" ht="15.75" x14ac:dyDescent="0.25">
      <c r="C170" s="211"/>
      <c r="D170" s="212"/>
      <c r="E170" s="212"/>
    </row>
    <row r="171" spans="3:5" ht="15.75" x14ac:dyDescent="0.25">
      <c r="C171" s="211"/>
      <c r="D171" s="212"/>
      <c r="E171" s="212"/>
    </row>
    <row r="172" spans="3:5" ht="15.75" x14ac:dyDescent="0.25">
      <c r="C172" s="211"/>
      <c r="D172" s="212"/>
      <c r="E172" s="212"/>
    </row>
    <row r="173" spans="3:5" ht="15.75" x14ac:dyDescent="0.25">
      <c r="C173" s="211"/>
      <c r="D173" s="212"/>
      <c r="E173" s="212"/>
    </row>
    <row r="174" spans="3:5" ht="15.75" x14ac:dyDescent="0.25">
      <c r="C174" s="211"/>
      <c r="D174" s="212"/>
      <c r="E174" s="212"/>
    </row>
    <row r="175" spans="3:5" ht="15.75" x14ac:dyDescent="0.25">
      <c r="C175" s="211"/>
      <c r="D175" s="212"/>
      <c r="E175" s="212"/>
    </row>
    <row r="176" spans="3:5" ht="15.75" x14ac:dyDescent="0.25">
      <c r="C176" s="211"/>
      <c r="D176" s="212"/>
      <c r="E176" s="212"/>
    </row>
    <row r="177" spans="3:5" ht="15.75" x14ac:dyDescent="0.25">
      <c r="C177" s="211"/>
      <c r="D177" s="212"/>
      <c r="E177" s="212"/>
    </row>
    <row r="178" spans="3:5" ht="15.75" x14ac:dyDescent="0.25">
      <c r="C178" s="211"/>
      <c r="D178" s="212"/>
      <c r="E178" s="212"/>
    </row>
    <row r="179" spans="3:5" ht="15.75" x14ac:dyDescent="0.25">
      <c r="C179" s="211"/>
      <c r="D179" s="212"/>
      <c r="E179" s="212"/>
    </row>
    <row r="180" spans="3:5" ht="15.75" x14ac:dyDescent="0.25">
      <c r="C180" s="211"/>
      <c r="D180" s="212"/>
      <c r="E180" s="212"/>
    </row>
    <row r="181" spans="3:5" ht="15.75" x14ac:dyDescent="0.25">
      <c r="C181" s="211"/>
      <c r="D181" s="212"/>
      <c r="E181" s="212"/>
    </row>
    <row r="182" spans="3:5" ht="15.75" x14ac:dyDescent="0.25">
      <c r="C182" s="211"/>
      <c r="D182" s="212"/>
      <c r="E182" s="212"/>
    </row>
    <row r="183" spans="3:5" ht="15.75" x14ac:dyDescent="0.25">
      <c r="C183" s="211"/>
      <c r="D183" s="212"/>
      <c r="E183" s="212"/>
    </row>
  </sheetData>
  <mergeCells count="5">
    <mergeCell ref="B7:B8"/>
    <mergeCell ref="C7:D7"/>
    <mergeCell ref="E7:F7"/>
    <mergeCell ref="C97:C99"/>
    <mergeCell ref="D97:E9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OA Performance Measures</vt:lpstr>
      <vt:lpstr>18-19 yo participation rate</vt:lpstr>
      <vt:lpstr>Misc; Population Projections</vt:lpstr>
      <vt:lpstr>Enrolments by Mode and Level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College Statistics 2019-20 Background tables</dc:title>
  <dc:creator/>
  <cp:lastModifiedBy/>
  <dcterms:created xsi:type="dcterms:W3CDTF">2006-09-16T00:00:00Z</dcterms:created>
  <dcterms:modified xsi:type="dcterms:W3CDTF">2021-01-25T16:22:45Z</dcterms:modified>
</cp:coreProperties>
</file>