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15" windowWidth="16485" windowHeight="7770"/>
  </bookViews>
  <sheets>
    <sheet name="Table 4 - Student Support" sheetId="15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4 - Student Support'!$A$1:$J$24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C22" i="15" l="1"/>
  <c r="B22" i="15"/>
  <c r="J22" i="15" l="1"/>
  <c r="I22" i="15"/>
  <c r="E22" i="15"/>
  <c r="F21" i="15"/>
  <c r="F20" i="15"/>
  <c r="F19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2" i="15" l="1"/>
  <c r="G16" i="15" s="1"/>
  <c r="H16" i="15" s="1"/>
  <c r="G6" i="15" l="1"/>
  <c r="H6" i="15" s="1"/>
  <c r="J6" i="15" s="1"/>
  <c r="G8" i="15"/>
  <c r="H8" i="15" s="1"/>
  <c r="J8" i="15" s="1"/>
  <c r="G13" i="15"/>
  <c r="H13" i="15" s="1"/>
  <c r="I13" i="15" s="1"/>
  <c r="G19" i="15"/>
  <c r="H19" i="15" s="1"/>
  <c r="J19" i="15" s="1"/>
  <c r="G14" i="15"/>
  <c r="H14" i="15" s="1"/>
  <c r="J14" i="15" s="1"/>
  <c r="G9" i="15"/>
  <c r="H9" i="15" s="1"/>
  <c r="J9" i="15" s="1"/>
  <c r="G10" i="15"/>
  <c r="H10" i="15" s="1"/>
  <c r="J10" i="15" s="1"/>
  <c r="I8" i="15"/>
  <c r="I6" i="15"/>
  <c r="J16" i="15"/>
  <c r="I16" i="15"/>
  <c r="G21" i="15"/>
  <c r="H21" i="15" s="1"/>
  <c r="G15" i="15"/>
  <c r="H15" i="15" s="1"/>
  <c r="G11" i="15"/>
  <c r="H11" i="15" s="1"/>
  <c r="G20" i="15"/>
  <c r="H20" i="15" s="1"/>
  <c r="G18" i="15"/>
  <c r="G7" i="15"/>
  <c r="H7" i="15" s="1"/>
  <c r="G22" i="15"/>
  <c r="G17" i="15"/>
  <c r="H17" i="15" s="1"/>
  <c r="G12" i="15"/>
  <c r="H12" i="15" s="1"/>
  <c r="J13" i="15" l="1"/>
  <c r="I19" i="15"/>
  <c r="I10" i="15"/>
  <c r="I9" i="15"/>
  <c r="I14" i="15"/>
  <c r="J12" i="15"/>
  <c r="I12" i="15"/>
  <c r="I17" i="15"/>
  <c r="J17" i="15"/>
  <c r="I20" i="15"/>
  <c r="J20" i="15"/>
  <c r="J11" i="15"/>
  <c r="I11" i="15"/>
  <c r="J7" i="15"/>
  <c r="I7" i="15"/>
  <c r="J15" i="15"/>
  <c r="I15" i="15"/>
  <c r="J21" i="15"/>
  <c r="I21" i="15"/>
</calcChain>
</file>

<file path=xl/sharedStrings.xml><?xml version="1.0" encoding="utf-8"?>
<sst xmlns="http://schemas.openxmlformats.org/spreadsheetml/2006/main" count="49" uniqueCount="42">
  <si>
    <t>College/Region</t>
  </si>
  <si>
    <t>£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</si>
  <si>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</si>
  <si>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</si>
  <si>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</si>
  <si>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</si>
  <si>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</si>
  <si>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</si>
  <si>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</si>
  <si>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</si>
  <si>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>West College Scotland</t>
  </si>
  <si>
    <t>West Lothian College</t>
  </si>
  <si>
    <t>Newbattle Abbey College</t>
  </si>
  <si>
    <t>Sabhal Mòr Ostaig</t>
  </si>
  <si>
    <t>SRUC</t>
  </si>
  <si>
    <t>Total</t>
  </si>
  <si>
    <t>Edinburgh College</t>
  </si>
  <si>
    <t>Highlands &amp; Islands Region</t>
  </si>
  <si>
    <t>North East Scotland College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</si>
  <si>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</si>
  <si>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</si>
  <si>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</si>
  <si>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</si>
  <si>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</si>
  <si>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</si>
  <si>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</si>
  <si>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</si>
  <si>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</si>
  <si>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</si>
  <si>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Table 4</t>
  </si>
  <si>
    <t>%</t>
  </si>
  <si>
    <t>Student support
funding incl.
additional funding
for implementation
of review of
student support
AY 2018-19</t>
  </si>
  <si>
    <t>Total student
support funding
AY 2019-20
prior to in-year
redistribution</t>
  </si>
  <si>
    <t>AY 2019-20
additional
funding
for in-year
redistribution</t>
  </si>
  <si>
    <t xml:space="preserve">Final student
support funding
AY 2018-19
prior to in-year
redistribution
</t>
  </si>
  <si>
    <t>AY 2019-20
funding
inclusive
of in-year
redistribution</t>
  </si>
  <si>
    <t>AY 2020-21
student support
allocation based
on share of
AY 2019-20
allocations
uprated for
inflation &amp;
additional
care-experienced
students</t>
  </si>
  <si>
    <t>Percentage change
on AY 2018-19
allocations
prior to in-year
redistribution &amp;
additional funding</t>
  </si>
  <si>
    <t>Percentage change
on AY 2019-20
allocations
prior to in-year
redistribution</t>
  </si>
  <si>
    <t>(2) &amp; (4) to (6): In previous years the in-year redistribution has fully met the additional needs of the sector and funds have been returned to SFC.</t>
  </si>
  <si>
    <t>Percentage
share of
AY 2019-20
student support
funding
incl. in-year
redistribution</t>
  </si>
  <si>
    <t>Student Support funding allocations for AY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</si>
</sst>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&quot;£&quot;#,##0"/>
    <numFmt numFmtId="190" formatCode="&quot;£&quot;#,##0.00"/>
    <numFmt numFmtId="191" formatCode="_-* #,##0_-;\-* #,##0_-;_-* &quot;-&quot;??_-;_-@_-"/>
    <numFmt numFmtId="192" formatCode="_-* #,##0.000000_-;\-* #,##0.000000_-;_-* &quot;-&quot;??????_-;_-@_-"/>
    <numFmt numFmtId="193" formatCode="#,##0\ \ ;\-#,##0\ \ ;\-\ \ "/>
    <numFmt numFmtId="194" formatCode="#,##0.000000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35672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2" applyNumberFormat="0" applyFill="0" applyProtection="0">
      <alignment horizontal="center"/>
    </xf>
    <xf numFmtId="165" fontId="3" fillId="0" borderId="0" applyFont="0" applyFill="0" applyBorder="0" applyProtection="0">
      <alignment horizontal="right"/>
    </xf>
    <xf numFmtId="165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3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8" fontId="3" fillId="0" borderId="0" applyBorder="0"/>
    <xf numFmtId="169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4" fillId="51" borderId="14" applyNumberFormat="0" applyAlignment="0" applyProtection="0"/>
    <xf numFmtId="0" fontId="15" fillId="7" borderId="7" applyNumberFormat="0" applyAlignment="0" applyProtection="0"/>
    <xf numFmtId="0" fontId="16" fillId="52" borderId="15" applyNumberFormat="0" applyAlignment="0" applyProtection="0"/>
    <xf numFmtId="167" fontId="17" fillId="0" borderId="0" applyFont="0" applyFill="0" applyBorder="0" applyProtection="0">
      <alignment horizontal="right"/>
    </xf>
    <xf numFmtId="170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16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5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164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10"/>
    <xf numFmtId="0" fontId="30" fillId="0" borderId="17" applyNumberFormat="0" applyBorder="0" applyAlignment="0" applyProtection="0">
      <alignment horizontal="right" vertical="center"/>
    </xf>
    <xf numFmtId="165" fontId="10" fillId="0" borderId="0" applyBorder="0"/>
    <xf numFmtId="165" fontId="10" fillId="0" borderId="11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18" applyNumberFormat="0" applyAlignment="0" applyProtection="0">
      <alignment horizontal="left" vertical="center"/>
    </xf>
    <xf numFmtId="0" fontId="40" fillId="0" borderId="13">
      <alignment horizontal="left" vertical="center"/>
    </xf>
    <xf numFmtId="0" fontId="41" fillId="55" borderId="19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0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1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54" fillId="56" borderId="23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10" applyNumberFormat="0" applyBorder="0" applyAlignment="0" applyProtection="0"/>
    <xf numFmtId="10" fontId="23" fillId="58" borderId="10" applyNumberFormat="0" applyBorder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3" fillId="5" borderId="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4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62" fillId="38" borderId="14" applyNumberFormat="0" applyAlignment="0" applyProtection="0"/>
    <xf numFmtId="0" fontId="41" fillId="0" borderId="24" applyProtection="0">
      <alignment horizontal="right"/>
    </xf>
    <xf numFmtId="0" fontId="41" fillId="0" borderId="19" applyProtection="0">
      <alignment horizontal="right"/>
    </xf>
    <xf numFmtId="0" fontId="41" fillId="0" borderId="25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26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1" fillId="8" borderId="8" applyNumberFormat="0" applyFont="0" applyAlignment="0" applyProtection="0"/>
    <xf numFmtId="0" fontId="7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3" fillId="60" borderId="27" applyNumberFormat="0" applyFont="0" applyAlignment="0" applyProtection="0"/>
    <xf numFmtId="0" fontId="77" fillId="0" borderId="0">
      <alignment horizontal="left"/>
    </xf>
    <xf numFmtId="0" fontId="3" fillId="37" borderId="28">
      <alignment horizontal="center" vertical="center" wrapText="1"/>
    </xf>
    <xf numFmtId="0" fontId="3" fillId="60" borderId="28"/>
    <xf numFmtId="0" fontId="3" fillId="37" borderId="28">
      <alignment horizontal="left" vertical="center"/>
    </xf>
    <xf numFmtId="0" fontId="3" fillId="0" borderId="28"/>
    <xf numFmtId="0" fontId="78" fillId="6" borderId="5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0" fontId="79" fillId="51" borderId="29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3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4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1" applyAlignment="0" applyProtection="0">
      <protection locked="0"/>
    </xf>
    <xf numFmtId="0" fontId="85" fillId="58" borderId="31" applyNumberFormat="0" applyAlignment="0" applyProtection="0"/>
    <xf numFmtId="0" fontId="86" fillId="62" borderId="10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3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29" applyNumberFormat="0" applyProtection="0">
      <alignment vertical="center"/>
    </xf>
    <xf numFmtId="4" fontId="87" fillId="64" borderId="29" applyNumberFormat="0" applyProtection="0">
      <alignment vertical="center"/>
    </xf>
    <xf numFmtId="4" fontId="73" fillId="64" borderId="29" applyNumberFormat="0" applyProtection="0">
      <alignment horizontal="left" vertical="center" indent="1"/>
    </xf>
    <xf numFmtId="4" fontId="73" fillId="6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66" borderId="29" applyNumberFormat="0" applyProtection="0">
      <alignment horizontal="right" vertical="center"/>
    </xf>
    <xf numFmtId="4" fontId="73" fillId="67" borderId="29" applyNumberFormat="0" applyProtection="0">
      <alignment horizontal="right" vertical="center"/>
    </xf>
    <xf numFmtId="4" fontId="73" fillId="68" borderId="29" applyNumberFormat="0" applyProtection="0">
      <alignment horizontal="right" vertical="center"/>
    </xf>
    <xf numFmtId="4" fontId="73" fillId="69" borderId="29" applyNumberFormat="0" applyProtection="0">
      <alignment horizontal="right" vertical="center"/>
    </xf>
    <xf numFmtId="4" fontId="73" fillId="70" borderId="29" applyNumberFormat="0" applyProtection="0">
      <alignment horizontal="right" vertical="center"/>
    </xf>
    <xf numFmtId="4" fontId="73" fillId="71" borderId="29" applyNumberFormat="0" applyProtection="0">
      <alignment horizontal="right" vertical="center"/>
    </xf>
    <xf numFmtId="4" fontId="73" fillId="72" borderId="29" applyNumberFormat="0" applyProtection="0">
      <alignment horizontal="right" vertical="center"/>
    </xf>
    <xf numFmtId="4" fontId="73" fillId="73" borderId="29" applyNumberFormat="0" applyProtection="0">
      <alignment horizontal="right" vertical="center"/>
    </xf>
    <xf numFmtId="4" fontId="73" fillId="74" borderId="29" applyNumberFormat="0" applyProtection="0">
      <alignment horizontal="right" vertical="center"/>
    </xf>
    <xf numFmtId="4" fontId="88" fillId="75" borderId="29" applyNumberFormat="0" applyProtection="0">
      <alignment horizontal="left" vertical="center" indent="1"/>
    </xf>
    <xf numFmtId="4" fontId="73" fillId="76" borderId="32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76" borderId="29" applyNumberFormat="0" applyProtection="0">
      <alignment horizontal="left" vertical="center" indent="1"/>
    </xf>
    <xf numFmtId="4" fontId="7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78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62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54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4" fontId="73" fillId="58" borderId="29" applyNumberFormat="0" applyProtection="0">
      <alignment vertical="center"/>
    </xf>
    <xf numFmtId="4" fontId="87" fillId="58" borderId="29" applyNumberFormat="0" applyProtection="0">
      <alignment vertical="center"/>
    </xf>
    <xf numFmtId="4" fontId="73" fillId="58" borderId="29" applyNumberFormat="0" applyProtection="0">
      <alignment horizontal="left" vertical="center" indent="1"/>
    </xf>
    <xf numFmtId="4" fontId="73" fillId="58" borderId="29" applyNumberFormat="0" applyProtection="0">
      <alignment horizontal="left" vertical="center" indent="1"/>
    </xf>
    <xf numFmtId="4" fontId="73" fillId="76" borderId="29" applyNumberFormat="0" applyProtection="0">
      <alignment horizontal="right" vertical="center"/>
    </xf>
    <xf numFmtId="4" fontId="87" fillId="76" borderId="29" applyNumberFormat="0" applyProtection="0">
      <alignment horizontal="right" vertical="center"/>
    </xf>
    <xf numFmtId="0" fontId="3" fillId="65" borderId="29" applyNumberFormat="0" applyProtection="0">
      <alignment horizontal="left" vertical="center" indent="1"/>
    </xf>
    <xf numFmtId="0" fontId="3" fillId="65" borderId="29" applyNumberFormat="0" applyProtection="0">
      <alignment horizontal="left" vertical="center" indent="1"/>
    </xf>
    <xf numFmtId="0" fontId="90" fillId="0" borderId="0"/>
    <xf numFmtId="4" fontId="91" fillId="76" borderId="29" applyNumberFormat="0" applyProtection="0">
      <alignment horizontal="right" vertical="center"/>
    </xf>
    <xf numFmtId="0" fontId="10" fillId="0" borderId="33">
      <alignment horizontal="center" vertical="center"/>
    </xf>
    <xf numFmtId="49" fontId="19" fillId="0" borderId="16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34">
      <alignment horizontal="center"/>
    </xf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5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6">
      <alignment wrapText="1"/>
    </xf>
    <xf numFmtId="186" fontId="97" fillId="79" borderId="36">
      <alignment wrapText="1"/>
    </xf>
    <xf numFmtId="186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7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188" fontId="97" fillId="79" borderId="36">
      <alignment wrapText="1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98" fillId="0" borderId="37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0" fontId="109" fillId="0" borderId="38" applyNumberFormat="0" applyFill="0" applyAlignment="0" applyProtection="0"/>
    <xf numFmtId="49" fontId="75" fillId="0" borderId="39" applyFill="0" applyBorder="0" applyProtection="0">
      <alignment horizontal="right"/>
    </xf>
    <xf numFmtId="1" fontId="75" fillId="0" borderId="0" applyFill="0" applyBorder="0" applyProtection="0">
      <alignment horizontal="right"/>
    </xf>
    <xf numFmtId="165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0" applyFill="0" applyBorder="0" applyProtection="0">
      <alignment horizontal="right"/>
    </xf>
    <xf numFmtId="9" fontId="110" fillId="0" borderId="0" applyFill="0" applyBorder="0" applyProtection="0">
      <alignment horizontal="right"/>
    </xf>
    <xf numFmtId="164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5" fillId="0" borderId="40" applyFill="0" applyBorder="0" applyProtection="0">
      <alignment horizontal="right"/>
    </xf>
  </cellStyleXfs>
  <cellXfs count="69">
    <xf numFmtId="0" fontId="0" fillId="0" borderId="0" xfId="0"/>
    <xf numFmtId="0" fontId="0" fillId="0" borderId="0" xfId="0"/>
    <xf numFmtId="189" fontId="0" fillId="0" borderId="0" xfId="0" applyNumberFormat="1"/>
    <xf numFmtId="3" fontId="0" fillId="0" borderId="0" xfId="0" applyNumberFormat="1"/>
    <xf numFmtId="0" fontId="115" fillId="0" borderId="0" xfId="0" applyFont="1"/>
    <xf numFmtId="190" fontId="0" fillId="0" borderId="0" xfId="0" applyNumberFormat="1"/>
    <xf numFmtId="0" fontId="116" fillId="0" borderId="0" xfId="0" applyFont="1" applyFill="1"/>
    <xf numFmtId="0" fontId="0" fillId="0" borderId="0" xfId="0" applyFill="1" applyBorder="1" applyAlignment="1">
      <alignment horizontal="center" wrapText="1"/>
    </xf>
    <xf numFmtId="191" fontId="0" fillId="0" borderId="41" xfId="35670" applyNumberFormat="1" applyFont="1" applyFill="1" applyBorder="1" applyAlignment="1">
      <alignment horizontal="right"/>
    </xf>
    <xf numFmtId="0" fontId="0" fillId="0" borderId="43" xfId="0" applyFill="1" applyBorder="1" applyAlignment="1">
      <alignment horizontal="left"/>
    </xf>
    <xf numFmtId="191" fontId="0" fillId="0" borderId="41" xfId="35670" applyNumberFormat="1" applyFont="1" applyBorder="1" applyAlignment="1">
      <alignment horizontal="right"/>
    </xf>
    <xf numFmtId="3" fontId="0" fillId="0" borderId="41" xfId="0" applyNumberFormat="1" applyFont="1" applyBorder="1" applyAlignment="1">
      <alignment horizontal="right"/>
    </xf>
    <xf numFmtId="0" fontId="0" fillId="0" borderId="0" xfId="0" applyFill="1" applyBorder="1"/>
    <xf numFmtId="3" fontId="0" fillId="0" borderId="0" xfId="0" applyNumberFormat="1" applyFont="1" applyFill="1" applyBorder="1"/>
    <xf numFmtId="3" fontId="115" fillId="0" borderId="0" xfId="0" applyNumberFormat="1" applyFont="1" applyBorder="1" applyAlignment="1">
      <alignment wrapText="1"/>
    </xf>
    <xf numFmtId="192" fontId="0" fillId="0" borderId="0" xfId="0" applyNumberFormat="1"/>
    <xf numFmtId="0" fontId="2" fillId="0" borderId="0" xfId="0" applyFont="1"/>
    <xf numFmtId="0" fontId="117" fillId="0" borderId="0" xfId="0" applyFont="1" applyAlignment="1">
      <alignment horizontal="right"/>
    </xf>
    <xf numFmtId="193" fontId="0" fillId="0" borderId="53" xfId="0" applyNumberFormat="1" applyFill="1" applyBorder="1"/>
    <xf numFmtId="3" fontId="0" fillId="0" borderId="30" xfId="0" applyNumberFormat="1" applyBorder="1"/>
    <xf numFmtId="0" fontId="117" fillId="0" borderId="0" xfId="0" applyFont="1" applyFill="1" applyAlignment="1"/>
    <xf numFmtId="3" fontId="0" fillId="0" borderId="30" xfId="0" applyNumberFormat="1" applyFont="1" applyBorder="1" applyAlignment="1">
      <alignment horizontal="right"/>
    </xf>
    <xf numFmtId="0" fontId="115" fillId="0" borderId="43" xfId="0" quotePrefix="1" applyFont="1" applyFill="1" applyBorder="1" applyAlignment="1">
      <alignment horizontal="left"/>
    </xf>
    <xf numFmtId="164" fontId="0" fillId="0" borderId="54" xfId="0" applyNumberFormat="1" applyBorder="1"/>
    <xf numFmtId="0" fontId="118" fillId="0" borderId="0" xfId="0" applyFont="1" applyFill="1" applyBorder="1"/>
    <xf numFmtId="0" fontId="115" fillId="0" borderId="46" xfId="0" applyFont="1" applyFill="1" applyBorder="1" applyAlignment="1">
      <alignment horizontal="left"/>
    </xf>
    <xf numFmtId="3" fontId="115" fillId="0" borderId="47" xfId="0" applyNumberFormat="1" applyFont="1" applyFill="1" applyBorder="1" applyAlignment="1">
      <alignment horizontal="right"/>
    </xf>
    <xf numFmtId="3" fontId="115" fillId="0" borderId="55" xfId="0" applyNumberFormat="1" applyFont="1" applyBorder="1" applyAlignment="1">
      <alignment horizontal="right" wrapText="1"/>
    </xf>
    <xf numFmtId="3" fontId="115" fillId="0" borderId="57" xfId="0" applyNumberFormat="1" applyFont="1" applyBorder="1"/>
    <xf numFmtId="3" fontId="115" fillId="0" borderId="58" xfId="0" applyNumberFormat="1" applyFont="1" applyBorder="1"/>
    <xf numFmtId="164" fontId="115" fillId="0" borderId="58" xfId="0" applyNumberFormat="1" applyFont="1" applyBorder="1"/>
    <xf numFmtId="164" fontId="115" fillId="0" borderId="59" xfId="0" applyNumberFormat="1" applyFont="1" applyBorder="1"/>
    <xf numFmtId="164" fontId="0" fillId="0" borderId="30" xfId="0" applyNumberFormat="1" applyBorder="1"/>
    <xf numFmtId="193" fontId="0" fillId="0" borderId="30" xfId="0" applyNumberFormat="1" applyFill="1" applyBorder="1"/>
    <xf numFmtId="194" fontId="0" fillId="0" borderId="0" xfId="0" applyNumberFormat="1"/>
    <xf numFmtId="3" fontId="115" fillId="0" borderId="58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51" xfId="0" applyNumberFormat="1" applyFont="1" applyBorder="1" applyAlignment="1">
      <alignment horizontal="center" vertical="center" wrapText="1"/>
    </xf>
    <xf numFmtId="164" fontId="0" fillId="0" borderId="51" xfId="0" applyNumberFormat="1" applyBorder="1"/>
    <xf numFmtId="0" fontId="0" fillId="0" borderId="3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49" fontId="0" fillId="0" borderId="50" xfId="0" applyNumberFormat="1" applyFont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3" fontId="115" fillId="0" borderId="53" xfId="0" applyNumberFormat="1" applyFont="1" applyBorder="1"/>
    <xf numFmtId="3" fontId="115" fillId="0" borderId="50" xfId="0" applyNumberFormat="1" applyFont="1" applyBorder="1"/>
    <xf numFmtId="0" fontId="0" fillId="0" borderId="49" xfId="0" applyFill="1" applyBorder="1" applyAlignment="1">
      <alignment horizontal="left"/>
    </xf>
    <xf numFmtId="3" fontId="0" fillId="0" borderId="56" xfId="0" applyNumberFormat="1" applyFont="1" applyBorder="1" applyAlignment="1">
      <alignment horizontal="right"/>
    </xf>
    <xf numFmtId="3" fontId="0" fillId="0" borderId="17" xfId="0" applyNumberFormat="1" applyFont="1" applyBorder="1" applyAlignment="1">
      <alignment horizontal="right"/>
    </xf>
    <xf numFmtId="3" fontId="0" fillId="0" borderId="33" xfId="0" applyNumberFormat="1" applyBorder="1"/>
    <xf numFmtId="3" fontId="0" fillId="0" borderId="50" xfId="0" applyNumberFormat="1" applyBorder="1"/>
    <xf numFmtId="164" fontId="0" fillId="0" borderId="50" xfId="0" applyNumberFormat="1" applyBorder="1"/>
    <xf numFmtId="0" fontId="0" fillId="0" borderId="53" xfId="0" applyFont="1" applyFill="1" applyBorder="1" applyAlignment="1">
      <alignment horizontal="center"/>
    </xf>
    <xf numFmtId="3" fontId="0" fillId="0" borderId="53" xfId="35670" applyNumberFormat="1" applyFont="1" applyFill="1" applyBorder="1" applyAlignment="1">
      <alignment horizontal="right"/>
    </xf>
    <xf numFmtId="3" fontId="0" fillId="0" borderId="50" xfId="35670" applyNumberFormat="1" applyFont="1" applyFill="1" applyBorder="1" applyAlignment="1">
      <alignment horizontal="right"/>
    </xf>
    <xf numFmtId="0" fontId="0" fillId="0" borderId="42" xfId="0" applyFont="1" applyFill="1" applyBorder="1" applyAlignment="1">
      <alignment horizontal="center" vertical="center" wrapText="1"/>
    </xf>
    <xf numFmtId="0" fontId="115" fillId="0" borderId="45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49" fontId="0" fillId="0" borderId="50" xfId="0" applyNumberFormat="1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164" fontId="0" fillId="0" borderId="53" xfId="0" applyNumberFormat="1" applyBorder="1"/>
    <xf numFmtId="3" fontId="0" fillId="0" borderId="0" xfId="0" applyNumberFormat="1" applyBorder="1"/>
    <xf numFmtId="3" fontId="0" fillId="0" borderId="53" xfId="0" applyNumberFormat="1" applyBorder="1"/>
  </cellXfs>
  <cellStyles count="35672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" xfId="35670" builtinId="3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1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/>
  </sheetViews>
  <sheetFormatPr defaultColWidth="8.7109375" defaultRowHeight="15"/>
  <cols>
    <col min="1" max="1" width="25.7109375" style="1" customWidth="1"/>
    <col min="2" max="10" width="18.140625" style="1" customWidth="1"/>
    <col min="11" max="13" width="8.7109375" style="1"/>
    <col min="14" max="14" width="9.5703125" style="1" bestFit="1" customWidth="1"/>
    <col min="15" max="16384" width="8.7109375" style="1"/>
  </cols>
  <sheetData>
    <row r="1" spans="1:14" ht="15.75">
      <c r="A1" s="20" t="s">
        <v>41</v>
      </c>
      <c r="J1" s="17" t="s">
        <v>29</v>
      </c>
    </row>
    <row r="2" spans="1:14" ht="19.5" thickBot="1">
      <c r="A2" s="6"/>
    </row>
    <row r="3" spans="1:14" ht="170.25" customHeight="1">
      <c r="A3" s="36" t="s">
        <v>0</v>
      </c>
      <c r="B3" s="38" t="s">
        <v>34</v>
      </c>
      <c r="C3" s="37" t="s">
        <v>31</v>
      </c>
      <c r="D3" s="39" t="s">
        <v>32</v>
      </c>
      <c r="E3" s="61" t="s">
        <v>33</v>
      </c>
      <c r="F3" s="37" t="s">
        <v>35</v>
      </c>
      <c r="G3" s="37" t="s">
        <v>40</v>
      </c>
      <c r="H3" s="62" t="s">
        <v>36</v>
      </c>
      <c r="I3" s="65" t="s">
        <v>37</v>
      </c>
      <c r="J3" s="40" t="s">
        <v>38</v>
      </c>
      <c r="L3" s="7"/>
    </row>
    <row r="4" spans="1:14" s="4" customFormat="1" ht="20.100000000000001" customHeight="1">
      <c r="A4" s="22"/>
      <c r="B4" s="58" t="s">
        <v>1</v>
      </c>
      <c r="C4" s="58" t="s">
        <v>1</v>
      </c>
      <c r="D4" s="45" t="s">
        <v>1</v>
      </c>
      <c r="E4" s="46" t="s">
        <v>1</v>
      </c>
      <c r="F4" s="63" t="s">
        <v>1</v>
      </c>
      <c r="G4" s="63" t="s">
        <v>30</v>
      </c>
      <c r="H4" s="63" t="s">
        <v>1</v>
      </c>
      <c r="I4" s="63" t="s">
        <v>30</v>
      </c>
      <c r="J4" s="47" t="s">
        <v>30</v>
      </c>
    </row>
    <row r="5" spans="1:14" ht="20.100000000000001" customHeight="1">
      <c r="A5" s="41" t="s">
        <v>19</v>
      </c>
      <c r="B5" s="48" t="s">
        <v>20</v>
      </c>
      <c r="C5" s="48" t="s">
        <v>21</v>
      </c>
      <c r="D5" s="42" t="s">
        <v>22</v>
      </c>
      <c r="E5" s="42" t="s">
        <v>23</v>
      </c>
      <c r="F5" s="48" t="s">
        <v>24</v>
      </c>
      <c r="G5" s="49" t="s">
        <v>25</v>
      </c>
      <c r="H5" s="64" t="s">
        <v>26</v>
      </c>
      <c r="I5" s="48" t="s">
        <v>27</v>
      </c>
      <c r="J5" s="43" t="s">
        <v>28</v>
      </c>
    </row>
    <row r="6" spans="1:14" ht="20.100000000000001" customHeight="1">
      <c r="A6" s="9" t="s">
        <v>2</v>
      </c>
      <c r="B6" s="8">
        <v>9593930.8445728663</v>
      </c>
      <c r="C6" s="59">
        <v>9776526.3086400423</v>
      </c>
      <c r="D6" s="21">
        <v>10040479.844572866</v>
      </c>
      <c r="E6" s="67">
        <v>178000</v>
      </c>
      <c r="F6" s="68">
        <f t="shared" ref="F6:F17" si="0">D6+E6</f>
        <v>10218479.844572866</v>
      </c>
      <c r="G6" s="66">
        <f>F6/F$22</f>
        <v>7.6869238540257998E-2</v>
      </c>
      <c r="H6" s="50">
        <f>G6*H$22</f>
        <v>10607954.918555604</v>
      </c>
      <c r="I6" s="66">
        <f t="shared" ref="I6:I17" si="1">(H6-B6)/B6</f>
        <v>0.10569432805077547</v>
      </c>
      <c r="J6" s="23">
        <f t="shared" ref="J6:J17" si="2">(H6-D6)/D6</f>
        <v>5.6518720496159615E-2</v>
      </c>
      <c r="M6" s="2"/>
      <c r="N6" s="34"/>
    </row>
    <row r="7" spans="1:14" ht="20.100000000000001" customHeight="1">
      <c r="A7" s="9" t="s">
        <v>3</v>
      </c>
      <c r="B7" s="10">
        <v>1701506.0808304334</v>
      </c>
      <c r="C7" s="59">
        <v>1836444.2469491977</v>
      </c>
      <c r="D7" s="21">
        <v>2031506</v>
      </c>
      <c r="E7" s="67">
        <v>140000</v>
      </c>
      <c r="F7" s="68">
        <f t="shared" si="0"/>
        <v>2171506</v>
      </c>
      <c r="G7" s="66">
        <f t="shared" ref="G7:G22" si="3">F7/F$22</f>
        <v>1.6335307721358907E-2</v>
      </c>
      <c r="H7" s="50">
        <f t="shared" ref="H7:H21" si="4">G7*H$22</f>
        <v>2254272.465547529</v>
      </c>
      <c r="I7" s="66">
        <f t="shared" si="1"/>
        <v>0.32486888583278745</v>
      </c>
      <c r="J7" s="23">
        <f t="shared" si="2"/>
        <v>0.10965582456932396</v>
      </c>
      <c r="M7" s="2"/>
      <c r="N7" s="34"/>
    </row>
    <row r="8" spans="1:14" ht="20.100000000000001" customHeight="1">
      <c r="A8" s="9" t="s">
        <v>4</v>
      </c>
      <c r="B8" s="10">
        <v>1787150.9885544938</v>
      </c>
      <c r="C8" s="59">
        <v>1971157.5787164452</v>
      </c>
      <c r="D8" s="21">
        <v>2237151</v>
      </c>
      <c r="E8" s="67">
        <v>310000</v>
      </c>
      <c r="F8" s="68">
        <f t="shared" si="0"/>
        <v>2547151</v>
      </c>
      <c r="G8" s="66">
        <f t="shared" si="3"/>
        <v>1.9161123845739803E-2</v>
      </c>
      <c r="H8" s="50">
        <f t="shared" si="4"/>
        <v>2644235.0907120928</v>
      </c>
      <c r="I8" s="66">
        <f t="shared" si="1"/>
        <v>0.47958124839291655</v>
      </c>
      <c r="J8" s="23">
        <f t="shared" si="2"/>
        <v>0.18196540631906064</v>
      </c>
      <c r="M8" s="2"/>
      <c r="N8" s="34"/>
    </row>
    <row r="9" spans="1:14" ht="20.100000000000001" customHeight="1">
      <c r="A9" s="9" t="s">
        <v>5</v>
      </c>
      <c r="B9" s="10">
        <v>7648413.8342409404</v>
      </c>
      <c r="C9" s="59">
        <v>8183832.1212588493</v>
      </c>
      <c r="D9" s="21">
        <v>8957814</v>
      </c>
      <c r="E9" s="67">
        <v>273000</v>
      </c>
      <c r="F9" s="68">
        <f t="shared" si="0"/>
        <v>9230814</v>
      </c>
      <c r="G9" s="66">
        <f t="shared" si="3"/>
        <v>6.9439452255083745E-2</v>
      </c>
      <c r="H9" s="50">
        <f t="shared" si="4"/>
        <v>9582644.4112015571</v>
      </c>
      <c r="I9" s="66">
        <f t="shared" si="1"/>
        <v>0.25289303362500098</v>
      </c>
      <c r="J9" s="23">
        <f t="shared" si="2"/>
        <v>6.9752554719439044E-2</v>
      </c>
      <c r="M9" s="2"/>
      <c r="N9" s="34"/>
    </row>
    <row r="10" spans="1:14" ht="20.100000000000001" customHeight="1">
      <c r="A10" s="9" t="s">
        <v>16</v>
      </c>
      <c r="B10" s="10">
        <v>9335591.4451650288</v>
      </c>
      <c r="C10" s="59">
        <v>9845068.8920054398</v>
      </c>
      <c r="D10" s="21">
        <v>10581551</v>
      </c>
      <c r="E10" s="67">
        <v>1089059</v>
      </c>
      <c r="F10" s="68">
        <f t="shared" si="0"/>
        <v>11670610</v>
      </c>
      <c r="G10" s="66">
        <f t="shared" si="3"/>
        <v>8.7792990507955526E-2</v>
      </c>
      <c r="H10" s="50">
        <f t="shared" si="4"/>
        <v>12115432.690097863</v>
      </c>
      <c r="I10" s="66">
        <f t="shared" si="1"/>
        <v>0.29776809120889008</v>
      </c>
      <c r="J10" s="23">
        <f t="shared" si="2"/>
        <v>0.14495811531767536</v>
      </c>
      <c r="M10" s="2"/>
      <c r="N10" s="34"/>
    </row>
    <row r="11" spans="1:14" ht="20.100000000000001" customHeight="1">
      <c r="A11" s="9" t="s">
        <v>6</v>
      </c>
      <c r="B11" s="10">
        <v>7707047.8636104316</v>
      </c>
      <c r="C11" s="59">
        <v>8032084.8736396423</v>
      </c>
      <c r="D11" s="21">
        <v>8501947</v>
      </c>
      <c r="E11" s="67">
        <v>1366966</v>
      </c>
      <c r="F11" s="68">
        <f t="shared" si="0"/>
        <v>9868913</v>
      </c>
      <c r="G11" s="66">
        <f t="shared" si="3"/>
        <v>7.4239597187536796E-2</v>
      </c>
      <c r="H11" s="50">
        <f t="shared" si="4"/>
        <v>10245064.411880078</v>
      </c>
      <c r="I11" s="66">
        <f t="shared" si="1"/>
        <v>0.3293111179772395</v>
      </c>
      <c r="J11" s="23">
        <f t="shared" si="2"/>
        <v>0.20502567375215086</v>
      </c>
      <c r="M11" s="2"/>
      <c r="N11" s="34"/>
    </row>
    <row r="12" spans="1:14" ht="20.100000000000001" customHeight="1">
      <c r="A12" s="9" t="s">
        <v>7</v>
      </c>
      <c r="B12" s="10">
        <v>3807680.6568148206</v>
      </c>
      <c r="C12" s="59">
        <v>3947918.2127302489</v>
      </c>
      <c r="D12" s="21">
        <v>4150641</v>
      </c>
      <c r="E12" s="67">
        <v>308071</v>
      </c>
      <c r="F12" s="68">
        <f t="shared" si="0"/>
        <v>4458712</v>
      </c>
      <c r="G12" s="66">
        <f t="shared" si="3"/>
        <v>3.3540976889272059E-2</v>
      </c>
      <c r="H12" s="50">
        <f t="shared" si="4"/>
        <v>4628654.8107195441</v>
      </c>
      <c r="I12" s="66">
        <f t="shared" si="1"/>
        <v>0.21561003348203053</v>
      </c>
      <c r="J12" s="23">
        <f t="shared" si="2"/>
        <v>0.11516626244465471</v>
      </c>
      <c r="M12" s="2"/>
      <c r="N12" s="34"/>
    </row>
    <row r="13" spans="1:14" ht="20.100000000000001" customHeight="1">
      <c r="A13" s="9" t="s">
        <v>8</v>
      </c>
      <c r="B13" s="10">
        <v>22159502.829288922</v>
      </c>
      <c r="C13" s="59">
        <v>23551408.004559457</v>
      </c>
      <c r="D13" s="21">
        <v>25563497</v>
      </c>
      <c r="E13" s="67">
        <v>1672000</v>
      </c>
      <c r="F13" s="68">
        <f t="shared" si="0"/>
        <v>27235497</v>
      </c>
      <c r="G13" s="66">
        <f t="shared" si="3"/>
        <v>0.204880955631321</v>
      </c>
      <c r="H13" s="50">
        <f t="shared" si="4"/>
        <v>28273571.877122298</v>
      </c>
      <c r="I13" s="66">
        <f t="shared" si="1"/>
        <v>0.27591183317308976</v>
      </c>
      <c r="J13" s="23">
        <f t="shared" si="2"/>
        <v>0.10601346432071863</v>
      </c>
      <c r="M13" s="2"/>
      <c r="N13" s="34"/>
    </row>
    <row r="14" spans="1:14" ht="20.100000000000001" customHeight="1">
      <c r="A14" s="9" t="s">
        <v>17</v>
      </c>
      <c r="B14" s="10">
        <v>8513622.9421690535</v>
      </c>
      <c r="C14" s="59">
        <v>8813045.0081371199</v>
      </c>
      <c r="D14" s="21">
        <v>9245879</v>
      </c>
      <c r="E14" s="67">
        <v>739961</v>
      </c>
      <c r="F14" s="68">
        <f t="shared" si="0"/>
        <v>9985840</v>
      </c>
      <c r="G14" s="66">
        <f t="shared" si="3"/>
        <v>7.5119188828515607E-2</v>
      </c>
      <c r="H14" s="50">
        <f t="shared" si="4"/>
        <v>10366448.058335153</v>
      </c>
      <c r="I14" s="66">
        <f t="shared" si="1"/>
        <v>0.21763062902267169</v>
      </c>
      <c r="J14" s="23">
        <f t="shared" si="2"/>
        <v>0.12119659562223921</v>
      </c>
      <c r="M14" s="2"/>
      <c r="N14" s="34"/>
    </row>
    <row r="15" spans="1:14" ht="20.100000000000001" customHeight="1">
      <c r="A15" s="9" t="s">
        <v>9</v>
      </c>
      <c r="B15" s="10">
        <v>13849190.940027196</v>
      </c>
      <c r="C15" s="59">
        <v>14034833.144323921</v>
      </c>
      <c r="D15" s="21">
        <v>14303191</v>
      </c>
      <c r="E15" s="67">
        <v>1884634</v>
      </c>
      <c r="F15" s="68">
        <f t="shared" si="0"/>
        <v>16187825</v>
      </c>
      <c r="G15" s="66">
        <f t="shared" si="3"/>
        <v>0.12177406035926529</v>
      </c>
      <c r="H15" s="50">
        <f t="shared" si="4"/>
        <v>16804820.329578608</v>
      </c>
      <c r="I15" s="66">
        <f t="shared" si="1"/>
        <v>0.21341531085465765</v>
      </c>
      <c r="J15" s="23">
        <f t="shared" si="2"/>
        <v>0.17490008555283981</v>
      </c>
      <c r="M15" s="2"/>
      <c r="N15" s="34"/>
    </row>
    <row r="16" spans="1:14" ht="20.100000000000001" customHeight="1">
      <c r="A16" s="9" t="s">
        <v>12</v>
      </c>
      <c r="B16" s="11">
        <v>221678.29471171999</v>
      </c>
      <c r="C16" s="59">
        <v>230265.26891927773</v>
      </c>
      <c r="D16" s="21">
        <v>242678</v>
      </c>
      <c r="E16" s="67">
        <v>34000</v>
      </c>
      <c r="F16" s="68">
        <f t="shared" si="0"/>
        <v>276678</v>
      </c>
      <c r="G16" s="66">
        <f t="shared" si="3"/>
        <v>2.0813298557453394E-3</v>
      </c>
      <c r="H16" s="50">
        <f t="shared" si="4"/>
        <v>287223.52009285684</v>
      </c>
      <c r="I16" s="66">
        <f t="shared" si="1"/>
        <v>0.29567723563723131</v>
      </c>
      <c r="J16" s="23">
        <f t="shared" si="2"/>
        <v>0.18355813090950493</v>
      </c>
      <c r="M16" s="2"/>
      <c r="N16" s="34"/>
    </row>
    <row r="17" spans="1:14" ht="20.100000000000001" customHeight="1">
      <c r="A17" s="9" t="s">
        <v>18</v>
      </c>
      <c r="B17" s="11">
        <v>7834675.4680181788</v>
      </c>
      <c r="C17" s="59">
        <v>8310635.9100088235</v>
      </c>
      <c r="D17" s="21">
        <v>8998667</v>
      </c>
      <c r="E17" s="18">
        <v>0</v>
      </c>
      <c r="F17" s="19">
        <f t="shared" si="0"/>
        <v>8998667</v>
      </c>
      <c r="G17" s="32">
        <f t="shared" si="3"/>
        <v>6.7693110001555409E-2</v>
      </c>
      <c r="H17" s="50">
        <f t="shared" si="4"/>
        <v>9341649.1802146472</v>
      </c>
      <c r="I17" s="66">
        <f t="shared" si="1"/>
        <v>0.19234666685915264</v>
      </c>
      <c r="J17" s="23">
        <f t="shared" si="2"/>
        <v>3.8114776356836765E-2</v>
      </c>
      <c r="M17" s="2"/>
      <c r="N17" s="34"/>
    </row>
    <row r="18" spans="1:14" ht="20.100000000000001" customHeight="1">
      <c r="A18" s="9" t="s">
        <v>13</v>
      </c>
      <c r="B18" s="18">
        <v>0</v>
      </c>
      <c r="C18" s="18">
        <v>0</v>
      </c>
      <c r="D18" s="33">
        <v>0</v>
      </c>
      <c r="E18" s="33">
        <v>0</v>
      </c>
      <c r="F18" s="33">
        <v>0</v>
      </c>
      <c r="G18" s="32">
        <f t="shared" si="3"/>
        <v>0</v>
      </c>
      <c r="H18" s="18">
        <v>0</v>
      </c>
      <c r="I18" s="66"/>
      <c r="J18" s="23"/>
      <c r="M18" s="2"/>
      <c r="N18" s="34"/>
    </row>
    <row r="19" spans="1:14" ht="20.100000000000001" customHeight="1">
      <c r="A19" s="9" t="s">
        <v>14</v>
      </c>
      <c r="B19" s="11">
        <v>2219928.0479993243</v>
      </c>
      <c r="C19" s="59">
        <v>2299950.4695430882</v>
      </c>
      <c r="D19" s="21">
        <v>2415628</v>
      </c>
      <c r="E19" s="67">
        <v>195150</v>
      </c>
      <c r="F19" s="68">
        <f>D19+E19</f>
        <v>2610778</v>
      </c>
      <c r="G19" s="66">
        <f t="shared" si="3"/>
        <v>1.9639762460777893E-2</v>
      </c>
      <c r="H19" s="50">
        <f t="shared" si="4"/>
        <v>2710287.2195873493</v>
      </c>
      <c r="I19" s="66">
        <f>(H19-B19)/B19</f>
        <v>0.22088966893767284</v>
      </c>
      <c r="J19" s="23">
        <f>(H19-D19)/D19</f>
        <v>0.12198037925845756</v>
      </c>
      <c r="M19" s="2"/>
      <c r="N19" s="34"/>
    </row>
    <row r="20" spans="1:14" ht="20.100000000000001" customHeight="1">
      <c r="A20" s="9" t="s">
        <v>10</v>
      </c>
      <c r="B20" s="11">
        <v>11485636.657741297</v>
      </c>
      <c r="C20" s="59">
        <v>11657376.141892452</v>
      </c>
      <c r="D20" s="21">
        <v>11905637</v>
      </c>
      <c r="E20" s="67">
        <v>1409000</v>
      </c>
      <c r="F20" s="68">
        <f>D20+E20</f>
        <v>13314637</v>
      </c>
      <c r="G20" s="66">
        <f t="shared" si="3"/>
        <v>0.10016030008353234</v>
      </c>
      <c r="H20" s="50">
        <f t="shared" si="4"/>
        <v>13822121.411527462</v>
      </c>
      <c r="I20" s="66">
        <f>(H20-B20)/B20</f>
        <v>0.20342666439925897</v>
      </c>
      <c r="J20" s="23">
        <f>(H20-D20)/D20</f>
        <v>0.16097285777547748</v>
      </c>
      <c r="M20" s="2"/>
      <c r="N20" s="34"/>
    </row>
    <row r="21" spans="1:14" ht="20.100000000000001" customHeight="1">
      <c r="A21" s="52" t="s">
        <v>11</v>
      </c>
      <c r="B21" s="53">
        <v>3175892.8119374411</v>
      </c>
      <c r="C21" s="60">
        <v>3350903.5243581417</v>
      </c>
      <c r="D21" s="54">
        <v>3603893</v>
      </c>
      <c r="E21" s="55">
        <v>553277</v>
      </c>
      <c r="F21" s="56">
        <f>D21+E21</f>
        <v>4157170</v>
      </c>
      <c r="G21" s="57">
        <f t="shared" si="3"/>
        <v>3.1272605832082252E-2</v>
      </c>
      <c r="H21" s="51">
        <f t="shared" si="4"/>
        <v>4315619.6048273509</v>
      </c>
      <c r="I21" s="57">
        <f>(H21-B21)/B21</f>
        <v>0.35886815468265881</v>
      </c>
      <c r="J21" s="44">
        <f>(H21-D21)/D21</f>
        <v>0.19748827305010191</v>
      </c>
      <c r="M21" s="2"/>
      <c r="N21" s="34"/>
    </row>
    <row r="22" spans="1:14" ht="30" customHeight="1" thickBot="1">
      <c r="A22" s="25" t="s">
        <v>15</v>
      </c>
      <c r="B22" s="26">
        <f>SUM(B6:B21)</f>
        <v>111041449.70568213</v>
      </c>
      <c r="C22" s="35">
        <f>SUM(C6:C21)</f>
        <v>115841449.70568211</v>
      </c>
      <c r="D22" s="27">
        <v>122780159.84457287</v>
      </c>
      <c r="E22" s="28">
        <f>SUM(E6:E21)</f>
        <v>10153118</v>
      </c>
      <c r="F22" s="29">
        <f>SUM(F6:F21)</f>
        <v>132933277.84457287</v>
      </c>
      <c r="G22" s="30">
        <f t="shared" si="3"/>
        <v>1</v>
      </c>
      <c r="H22" s="29">
        <v>138000000</v>
      </c>
      <c r="I22" s="30">
        <f>(H22-B22)/B22</f>
        <v>0.24277916368862365</v>
      </c>
      <c r="J22" s="31">
        <f>(H22-D22)/D22</f>
        <v>0.12396009399803591</v>
      </c>
      <c r="M22" s="2"/>
      <c r="N22" s="34"/>
    </row>
    <row r="23" spans="1:14">
      <c r="A23" s="12"/>
      <c r="B23" s="13"/>
      <c r="C23" s="13"/>
      <c r="D23" s="14"/>
      <c r="F23" s="15"/>
    </row>
    <row r="24" spans="1:14" ht="21">
      <c r="A24" s="24" t="s">
        <v>39</v>
      </c>
      <c r="B24" s="13"/>
      <c r="C24" s="13"/>
      <c r="D24" s="14"/>
      <c r="F24" s="15"/>
      <c r="H24" s="2"/>
    </row>
    <row r="25" spans="1:14">
      <c r="A25" s="16"/>
      <c r="D25" s="3"/>
      <c r="H25" s="5"/>
    </row>
    <row r="26" spans="1:14">
      <c r="B26" s="3"/>
      <c r="C26" s="3"/>
      <c r="D26" s="3"/>
    </row>
    <row r="27" spans="1:14">
      <c r="D27" s="3"/>
    </row>
    <row r="28" spans="1:14">
      <c r="D28" s="3"/>
    </row>
    <row r="29" spans="1:14">
      <c r="D29" s="3"/>
    </row>
    <row r="30" spans="1:14">
      <c r="D30" s="3"/>
    </row>
    <row r="31" spans="1:14">
      <c r="D31" s="3"/>
    </row>
    <row r="32" spans="1:1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</sheetData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4 - Student Support</vt:lpstr>
      <vt:lpstr>'Table 4 - Student Support'!Print_Area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4: Student Support funding allocations for AY 2020-21</dc:title>
  <dc:creator/>
  <cp:lastModifiedBy>Hazel Murphy</cp:lastModifiedBy>
  <cp:lastPrinted>2020-03-11T16:23:48Z</cp:lastPrinted>
  <dcterms:created xsi:type="dcterms:W3CDTF">2019-02-14T14:58:20Z</dcterms:created>
  <dcterms:modified xsi:type="dcterms:W3CDTF">2020-04-07T09:07:18Z</dcterms:modified>
</cp:coreProperties>
</file>